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sortiz\Desktop\CAROL SANCHEZ\CP-010-2015 Distribución (2)\"/>
    </mc:Choice>
  </mc:AlternateContent>
  <bookViews>
    <workbookView xWindow="720" yWindow="645" windowWidth="18375" windowHeight="11190" activeTab="4"/>
  </bookViews>
  <sheets>
    <sheet name="RESUMEN" sheetId="4" r:id="rId1"/>
    <sheet name="TRANSPORTE" sheetId="1" r:id="rId2"/>
    <sheet name="EQUIPO DE TRABAJO" sheetId="2" r:id="rId3"/>
    <sheet name="EMP Y ALMAC" sheetId="3" r:id="rId4"/>
    <sheet name="SABER 3579" sheetId="5" r:id="rId5"/>
    <sheet name="EQUIPO TRABAJO 15-18" sheetId="6" r:id="rId6"/>
    <sheet name="EMPAQUE Y ALMAC" sheetId="7" r:id="rId7"/>
    <sheet name="TRANSPORTE 2015" sheetId="8" r:id="rId8"/>
    <sheet name="TRANSPORTE 2016 A 2018" sheetId="9" r:id="rId9"/>
  </sheets>
  <externalReferences>
    <externalReference r:id="rId10"/>
  </externalReferences>
  <definedNames>
    <definedName name="TIPO">'[1]EMPA ALM Y DES 2015-2018'!$T$1:$T$2</definedName>
  </definedNames>
  <calcPr calcId="152511"/>
</workbook>
</file>

<file path=xl/calcChain.xml><?xml version="1.0" encoding="utf-8"?>
<calcChain xmlns="http://schemas.openxmlformats.org/spreadsheetml/2006/main">
  <c r="D37" i="6" l="1"/>
  <c r="D38" i="6"/>
  <c r="E29" i="5" l="1"/>
  <c r="G11" i="4" l="1"/>
  <c r="F11" i="4"/>
  <c r="E11" i="4"/>
  <c r="V102" i="8"/>
  <c r="V121" i="8" s="1"/>
  <c r="V31" i="8"/>
  <c r="V33" i="8"/>
  <c r="V43" i="8"/>
  <c r="V44" i="8"/>
  <c r="V42" i="8"/>
  <c r="V34" i="8"/>
  <c r="S34" i="8"/>
  <c r="P31" i="8"/>
  <c r="P32" i="8"/>
  <c r="J31" i="8"/>
  <c r="J46" i="8" s="1"/>
  <c r="M24" i="9"/>
  <c r="J24" i="9"/>
  <c r="G24" i="9"/>
  <c r="M46" i="9"/>
  <c r="J46" i="9"/>
  <c r="G46" i="9"/>
  <c r="V84" i="8"/>
  <c r="S84" i="8"/>
  <c r="P84" i="8"/>
  <c r="M84" i="8"/>
  <c r="J84" i="8"/>
  <c r="G84" i="8"/>
  <c r="S121" i="8"/>
  <c r="P121" i="8"/>
  <c r="M121" i="8"/>
  <c r="J121" i="8"/>
  <c r="M46" i="8"/>
  <c r="G46" i="8"/>
  <c r="V24" i="8"/>
  <c r="P24" i="8"/>
  <c r="M24" i="8"/>
  <c r="J24" i="8"/>
  <c r="G24" i="8"/>
  <c r="D92" i="9"/>
  <c r="L92" i="9" s="1"/>
  <c r="E92" i="9"/>
  <c r="D93" i="9"/>
  <c r="L93" i="9" s="1"/>
  <c r="E93" i="9"/>
  <c r="D94" i="9"/>
  <c r="L94" i="9" s="1"/>
  <c r="E94" i="9"/>
  <c r="D95" i="9"/>
  <c r="L95" i="9" s="1"/>
  <c r="E95" i="9"/>
  <c r="D96" i="9"/>
  <c r="L96" i="9" s="1"/>
  <c r="E96" i="9"/>
  <c r="D97" i="9"/>
  <c r="L97" i="9" s="1"/>
  <c r="E97" i="9"/>
  <c r="D98" i="9"/>
  <c r="L98" i="9" s="1"/>
  <c r="E98" i="9"/>
  <c r="D99" i="9"/>
  <c r="L99" i="9" s="1"/>
  <c r="E99" i="9"/>
  <c r="D100" i="9"/>
  <c r="L100" i="9" s="1"/>
  <c r="E100" i="9"/>
  <c r="D101" i="9"/>
  <c r="L101" i="9" s="1"/>
  <c r="N101" i="9" s="1"/>
  <c r="E101" i="9"/>
  <c r="D102" i="9"/>
  <c r="L102" i="9" s="1"/>
  <c r="E102" i="9"/>
  <c r="D103" i="9"/>
  <c r="L103" i="9" s="1"/>
  <c r="E103" i="9"/>
  <c r="D104" i="9"/>
  <c r="L104" i="9" s="1"/>
  <c r="E104" i="9"/>
  <c r="D105" i="9"/>
  <c r="L105" i="9" s="1"/>
  <c r="E105" i="9"/>
  <c r="D106" i="9"/>
  <c r="L106" i="9" s="1"/>
  <c r="E106" i="9"/>
  <c r="D107" i="9"/>
  <c r="L107" i="9" s="1"/>
  <c r="E107" i="9"/>
  <c r="D108" i="9"/>
  <c r="L108" i="9" s="1"/>
  <c r="E108" i="9"/>
  <c r="D109" i="9"/>
  <c r="L109" i="9" s="1"/>
  <c r="N109" i="9" s="1"/>
  <c r="E109" i="9"/>
  <c r="D110" i="9"/>
  <c r="L110" i="9" s="1"/>
  <c r="E110" i="9"/>
  <c r="D111" i="9"/>
  <c r="L111" i="9" s="1"/>
  <c r="E111" i="9"/>
  <c r="D112" i="9"/>
  <c r="L112" i="9" s="1"/>
  <c r="E112" i="9"/>
  <c r="D113" i="9"/>
  <c r="L113" i="9" s="1"/>
  <c r="E113" i="9"/>
  <c r="D114" i="9"/>
  <c r="L114" i="9" s="1"/>
  <c r="E114" i="9"/>
  <c r="D115" i="9"/>
  <c r="L115" i="9" s="1"/>
  <c r="E115" i="9"/>
  <c r="D116" i="9"/>
  <c r="L116" i="9" s="1"/>
  <c r="E116" i="9"/>
  <c r="D117" i="9"/>
  <c r="L117" i="9" s="1"/>
  <c r="E117" i="9"/>
  <c r="D118" i="9"/>
  <c r="L118" i="9" s="1"/>
  <c r="E118" i="9"/>
  <c r="D119" i="9"/>
  <c r="L119" i="9" s="1"/>
  <c r="N119" i="9" s="1"/>
  <c r="E119" i="9"/>
  <c r="D120" i="9"/>
  <c r="L120" i="9" s="1"/>
  <c r="E120" i="9"/>
  <c r="D121" i="9"/>
  <c r="L121" i="9" s="1"/>
  <c r="E121" i="9"/>
  <c r="D122" i="9"/>
  <c r="L122" i="9" s="1"/>
  <c r="E122" i="9"/>
  <c r="E91" i="9"/>
  <c r="D91" i="9"/>
  <c r="L91" i="9" s="1"/>
  <c r="D55" i="9"/>
  <c r="L55" i="9" s="1"/>
  <c r="E55" i="9"/>
  <c r="D56" i="9"/>
  <c r="L56" i="9" s="1"/>
  <c r="E56" i="9"/>
  <c r="D57" i="9"/>
  <c r="L57" i="9" s="1"/>
  <c r="E57" i="9"/>
  <c r="D58" i="9"/>
  <c r="L58" i="9" s="1"/>
  <c r="E58" i="9"/>
  <c r="D59" i="9"/>
  <c r="L59" i="9" s="1"/>
  <c r="E59" i="9"/>
  <c r="D60" i="9"/>
  <c r="L60" i="9" s="1"/>
  <c r="E60" i="9"/>
  <c r="D61" i="9"/>
  <c r="L61" i="9" s="1"/>
  <c r="E61" i="9"/>
  <c r="D62" i="9"/>
  <c r="L62" i="9" s="1"/>
  <c r="E62" i="9"/>
  <c r="D63" i="9"/>
  <c r="L63" i="9" s="1"/>
  <c r="E63" i="9"/>
  <c r="D64" i="9"/>
  <c r="L64" i="9" s="1"/>
  <c r="E64" i="9"/>
  <c r="D65" i="9"/>
  <c r="L65" i="9" s="1"/>
  <c r="E65" i="9"/>
  <c r="D66" i="9"/>
  <c r="L66" i="9" s="1"/>
  <c r="E66" i="9"/>
  <c r="D67" i="9"/>
  <c r="L67" i="9" s="1"/>
  <c r="E67" i="9"/>
  <c r="D68" i="9"/>
  <c r="L68" i="9" s="1"/>
  <c r="E68" i="9"/>
  <c r="D69" i="9"/>
  <c r="L69" i="9" s="1"/>
  <c r="E69" i="9"/>
  <c r="D70" i="9"/>
  <c r="L70" i="9" s="1"/>
  <c r="E70" i="9"/>
  <c r="D71" i="9"/>
  <c r="L71" i="9" s="1"/>
  <c r="E71" i="9"/>
  <c r="D72" i="9"/>
  <c r="L72" i="9" s="1"/>
  <c r="E72" i="9"/>
  <c r="D73" i="9"/>
  <c r="L73" i="9" s="1"/>
  <c r="E73" i="9"/>
  <c r="D74" i="9"/>
  <c r="L74" i="9" s="1"/>
  <c r="E74" i="9"/>
  <c r="D75" i="9"/>
  <c r="L75" i="9" s="1"/>
  <c r="E75" i="9"/>
  <c r="D76" i="9"/>
  <c r="L76" i="9" s="1"/>
  <c r="E76" i="9"/>
  <c r="D77" i="9"/>
  <c r="L77" i="9" s="1"/>
  <c r="E77" i="9"/>
  <c r="D78" i="9"/>
  <c r="L78" i="9" s="1"/>
  <c r="E78" i="9"/>
  <c r="D79" i="9"/>
  <c r="L79" i="9" s="1"/>
  <c r="N79" i="9" s="1"/>
  <c r="E79" i="9"/>
  <c r="D80" i="9"/>
  <c r="L80" i="9" s="1"/>
  <c r="E80" i="9"/>
  <c r="D81" i="9"/>
  <c r="L81" i="9" s="1"/>
  <c r="E81" i="9"/>
  <c r="D82" i="9"/>
  <c r="L82" i="9" s="1"/>
  <c r="E82" i="9"/>
  <c r="D83" i="9"/>
  <c r="L83" i="9" s="1"/>
  <c r="E83" i="9"/>
  <c r="D84" i="9"/>
  <c r="L84" i="9" s="1"/>
  <c r="E84" i="9"/>
  <c r="D85" i="9"/>
  <c r="L85" i="9" s="1"/>
  <c r="E85" i="9"/>
  <c r="E54" i="9"/>
  <c r="D54" i="9"/>
  <c r="L54" i="9" s="1"/>
  <c r="E45" i="9"/>
  <c r="I45" i="9" s="1"/>
  <c r="K45" i="9" s="1"/>
  <c r="D45" i="9"/>
  <c r="L45" i="9" s="1"/>
  <c r="E44" i="9"/>
  <c r="F44" i="9" s="1"/>
  <c r="H44" i="9" s="1"/>
  <c r="D44" i="9"/>
  <c r="L44" i="9" s="1"/>
  <c r="N44" i="9" s="1"/>
  <c r="E43" i="9"/>
  <c r="I43" i="9" s="1"/>
  <c r="K43" i="9" s="1"/>
  <c r="D43" i="9"/>
  <c r="L43" i="9" s="1"/>
  <c r="E42" i="9"/>
  <c r="I42" i="9" s="1"/>
  <c r="K42" i="9" s="1"/>
  <c r="D42" i="9"/>
  <c r="L42" i="9" s="1"/>
  <c r="N42" i="9" s="1"/>
  <c r="E41" i="9"/>
  <c r="I41" i="9" s="1"/>
  <c r="K41" i="9" s="1"/>
  <c r="D41" i="9"/>
  <c r="L41" i="9" s="1"/>
  <c r="E40" i="9"/>
  <c r="I40" i="9" s="1"/>
  <c r="K40" i="9" s="1"/>
  <c r="D40" i="9"/>
  <c r="L40" i="9" s="1"/>
  <c r="N40" i="9" s="1"/>
  <c r="E39" i="9"/>
  <c r="I39" i="9" s="1"/>
  <c r="K39" i="9" s="1"/>
  <c r="D39" i="9"/>
  <c r="L39" i="9" s="1"/>
  <c r="E38" i="9"/>
  <c r="F38" i="9" s="1"/>
  <c r="H38" i="9" s="1"/>
  <c r="D38" i="9"/>
  <c r="L38" i="9" s="1"/>
  <c r="N38" i="9" s="1"/>
  <c r="E37" i="9"/>
  <c r="I37" i="9" s="1"/>
  <c r="K37" i="9" s="1"/>
  <c r="D37" i="9"/>
  <c r="L37" i="9" s="1"/>
  <c r="E36" i="9"/>
  <c r="F36" i="9" s="1"/>
  <c r="H36" i="9" s="1"/>
  <c r="D36" i="9"/>
  <c r="L36" i="9" s="1"/>
  <c r="N36" i="9" s="1"/>
  <c r="E35" i="9"/>
  <c r="I35" i="9" s="1"/>
  <c r="K35" i="9" s="1"/>
  <c r="D35" i="9"/>
  <c r="L35" i="9" s="1"/>
  <c r="E34" i="9"/>
  <c r="F34" i="9" s="1"/>
  <c r="H34" i="9" s="1"/>
  <c r="D34" i="9"/>
  <c r="L34" i="9" s="1"/>
  <c r="N34" i="9" s="1"/>
  <c r="E33" i="9"/>
  <c r="I33" i="9" s="1"/>
  <c r="K33" i="9" s="1"/>
  <c r="D33" i="9"/>
  <c r="L33" i="9" s="1"/>
  <c r="E32" i="9"/>
  <c r="F32" i="9" s="1"/>
  <c r="H32" i="9" s="1"/>
  <c r="D32" i="9"/>
  <c r="E31" i="9"/>
  <c r="I31" i="9" s="1"/>
  <c r="K31" i="9" s="1"/>
  <c r="D31" i="9"/>
  <c r="L31" i="9" s="1"/>
  <c r="E30" i="9"/>
  <c r="I30" i="9" s="1"/>
  <c r="K30" i="9" s="1"/>
  <c r="D30" i="9"/>
  <c r="L30" i="9" s="1"/>
  <c r="E23" i="9"/>
  <c r="I23" i="9" s="1"/>
  <c r="K23" i="9" s="1"/>
  <c r="D23" i="9"/>
  <c r="L23" i="9" s="1"/>
  <c r="E22" i="9"/>
  <c r="N22" i="9" s="1"/>
  <c r="D22" i="9"/>
  <c r="L22" i="9" s="1"/>
  <c r="E21" i="9"/>
  <c r="D21" i="9"/>
  <c r="L21" i="9" s="1"/>
  <c r="E20" i="9"/>
  <c r="F20" i="9" s="1"/>
  <c r="H20" i="9" s="1"/>
  <c r="D20" i="9"/>
  <c r="L20" i="9" s="1"/>
  <c r="E19" i="9"/>
  <c r="D19" i="9"/>
  <c r="L19" i="9" s="1"/>
  <c r="E18" i="9"/>
  <c r="I18" i="9" s="1"/>
  <c r="K18" i="9" s="1"/>
  <c r="D18" i="9"/>
  <c r="L18" i="9" s="1"/>
  <c r="E17" i="9"/>
  <c r="D17" i="9"/>
  <c r="L17" i="9" s="1"/>
  <c r="E16" i="9"/>
  <c r="D16" i="9"/>
  <c r="L16" i="9" s="1"/>
  <c r="E15" i="9"/>
  <c r="D15" i="9"/>
  <c r="L15" i="9" s="1"/>
  <c r="E14" i="9"/>
  <c r="N14" i="9" s="1"/>
  <c r="D14" i="9"/>
  <c r="L14" i="9" s="1"/>
  <c r="E13" i="9"/>
  <c r="D13" i="9"/>
  <c r="L13" i="9" s="1"/>
  <c r="E12" i="9"/>
  <c r="F12" i="9" s="1"/>
  <c r="H12" i="9" s="1"/>
  <c r="D12" i="9"/>
  <c r="L12" i="9" s="1"/>
  <c r="E11" i="9"/>
  <c r="I11" i="9" s="1"/>
  <c r="K11" i="9" s="1"/>
  <c r="D11" i="9"/>
  <c r="L11" i="9" s="1"/>
  <c r="E10" i="9"/>
  <c r="I10" i="9" s="1"/>
  <c r="K10" i="9" s="1"/>
  <c r="D10" i="9"/>
  <c r="L10" i="9" s="1"/>
  <c r="E9" i="9"/>
  <c r="D9" i="9"/>
  <c r="L9" i="9" s="1"/>
  <c r="E120" i="8"/>
  <c r="L120" i="8" s="1"/>
  <c r="N120" i="8" s="1"/>
  <c r="D120" i="8"/>
  <c r="E119" i="8"/>
  <c r="U119" i="8" s="1"/>
  <c r="W119" i="8" s="1"/>
  <c r="D119" i="8"/>
  <c r="E118" i="8"/>
  <c r="R118" i="8" s="1"/>
  <c r="T118" i="8" s="1"/>
  <c r="D118" i="8"/>
  <c r="E117" i="8"/>
  <c r="I117" i="8" s="1"/>
  <c r="K117" i="8" s="1"/>
  <c r="D117" i="8"/>
  <c r="E116" i="8"/>
  <c r="R116" i="8" s="1"/>
  <c r="T116" i="8" s="1"/>
  <c r="D116" i="8"/>
  <c r="E115" i="8"/>
  <c r="U115" i="8" s="1"/>
  <c r="W115" i="8" s="1"/>
  <c r="D115" i="8"/>
  <c r="E114" i="8"/>
  <c r="O114" i="8" s="1"/>
  <c r="Q114" i="8" s="1"/>
  <c r="D114" i="8"/>
  <c r="E113" i="8"/>
  <c r="I113" i="8" s="1"/>
  <c r="K113" i="8" s="1"/>
  <c r="D113" i="8"/>
  <c r="E112" i="8"/>
  <c r="L112" i="8" s="1"/>
  <c r="N112" i="8" s="1"/>
  <c r="D112" i="8"/>
  <c r="E111" i="8"/>
  <c r="U111" i="8" s="1"/>
  <c r="W111" i="8" s="1"/>
  <c r="D111" i="8"/>
  <c r="E110" i="8"/>
  <c r="R110" i="8" s="1"/>
  <c r="T110" i="8" s="1"/>
  <c r="D110" i="8"/>
  <c r="E109" i="8"/>
  <c r="I109" i="8" s="1"/>
  <c r="K109" i="8" s="1"/>
  <c r="D109" i="8"/>
  <c r="E108" i="8"/>
  <c r="R108" i="8" s="1"/>
  <c r="T108" i="8" s="1"/>
  <c r="D108" i="8"/>
  <c r="E107" i="8"/>
  <c r="U107" i="8" s="1"/>
  <c r="W107" i="8" s="1"/>
  <c r="D107" i="8"/>
  <c r="E106" i="8"/>
  <c r="O106" i="8" s="1"/>
  <c r="Q106" i="8" s="1"/>
  <c r="D106" i="8"/>
  <c r="E105" i="8"/>
  <c r="I105" i="8" s="1"/>
  <c r="K105" i="8" s="1"/>
  <c r="D105" i="8"/>
  <c r="E104" i="8"/>
  <c r="L104" i="8" s="1"/>
  <c r="N104" i="8" s="1"/>
  <c r="D104" i="8"/>
  <c r="E103" i="8"/>
  <c r="U103" i="8" s="1"/>
  <c r="W103" i="8" s="1"/>
  <c r="D103" i="8"/>
  <c r="E102" i="8"/>
  <c r="R102" i="8" s="1"/>
  <c r="T102" i="8" s="1"/>
  <c r="D102" i="8"/>
  <c r="E101" i="8"/>
  <c r="I101" i="8" s="1"/>
  <c r="K101" i="8" s="1"/>
  <c r="D101" i="8"/>
  <c r="E100" i="8"/>
  <c r="R100" i="8" s="1"/>
  <c r="T100" i="8" s="1"/>
  <c r="D100" i="8"/>
  <c r="E99" i="8"/>
  <c r="U99" i="8" s="1"/>
  <c r="W99" i="8" s="1"/>
  <c r="D99" i="8"/>
  <c r="E98" i="8"/>
  <c r="F98" i="8" s="1"/>
  <c r="D98" i="8"/>
  <c r="E97" i="8"/>
  <c r="I97" i="8" s="1"/>
  <c r="K97" i="8" s="1"/>
  <c r="D97" i="8"/>
  <c r="E96" i="8"/>
  <c r="I96" i="8" s="1"/>
  <c r="K96" i="8" s="1"/>
  <c r="D96" i="8"/>
  <c r="E95" i="8"/>
  <c r="U95" i="8" s="1"/>
  <c r="W95" i="8" s="1"/>
  <c r="D95" i="8"/>
  <c r="E94" i="8"/>
  <c r="O94" i="8" s="1"/>
  <c r="Q94" i="8" s="1"/>
  <c r="D94" i="8"/>
  <c r="E93" i="8"/>
  <c r="I93" i="8" s="1"/>
  <c r="K93" i="8" s="1"/>
  <c r="D93" i="8"/>
  <c r="E92" i="8"/>
  <c r="O92" i="8" s="1"/>
  <c r="Q92" i="8" s="1"/>
  <c r="D92" i="8"/>
  <c r="E91" i="8"/>
  <c r="U91" i="8" s="1"/>
  <c r="W91" i="8" s="1"/>
  <c r="D91" i="8"/>
  <c r="E90" i="8"/>
  <c r="O90" i="8" s="1"/>
  <c r="Q90" i="8" s="1"/>
  <c r="D90" i="8"/>
  <c r="E89" i="8"/>
  <c r="U89" i="8" s="1"/>
  <c r="W89" i="8" s="1"/>
  <c r="D89" i="8"/>
  <c r="U83" i="8"/>
  <c r="W83" i="8" s="1"/>
  <c r="R83" i="8"/>
  <c r="T83" i="8" s="1"/>
  <c r="O83" i="8"/>
  <c r="Q83" i="8" s="1"/>
  <c r="L83" i="8"/>
  <c r="N83" i="8" s="1"/>
  <c r="I83" i="8"/>
  <c r="K83" i="8" s="1"/>
  <c r="F83" i="8"/>
  <c r="H83" i="8" s="1"/>
  <c r="D54" i="8"/>
  <c r="E54" i="8"/>
  <c r="R53" i="8" s="1"/>
  <c r="T53" i="8" s="1"/>
  <c r="D55" i="8"/>
  <c r="E55" i="8"/>
  <c r="I54" i="8" s="1"/>
  <c r="K54" i="8" s="1"/>
  <c r="D56" i="8"/>
  <c r="E56" i="8"/>
  <c r="O55" i="8" s="1"/>
  <c r="Q55" i="8" s="1"/>
  <c r="D57" i="8"/>
  <c r="E57" i="8"/>
  <c r="U56" i="8" s="1"/>
  <c r="W56" i="8" s="1"/>
  <c r="D58" i="8"/>
  <c r="E58" i="8"/>
  <c r="I57" i="8" s="1"/>
  <c r="K57" i="8" s="1"/>
  <c r="D59" i="8"/>
  <c r="E59" i="8"/>
  <c r="I58" i="8" s="1"/>
  <c r="K58" i="8" s="1"/>
  <c r="D60" i="8"/>
  <c r="E60" i="8"/>
  <c r="U59" i="8" s="1"/>
  <c r="W59" i="8" s="1"/>
  <c r="D61" i="8"/>
  <c r="E61" i="8"/>
  <c r="U60" i="8" s="1"/>
  <c r="W60" i="8" s="1"/>
  <c r="D62" i="8"/>
  <c r="E62" i="8"/>
  <c r="I61" i="8" s="1"/>
  <c r="K61" i="8" s="1"/>
  <c r="D63" i="8"/>
  <c r="E63" i="8"/>
  <c r="I62" i="8" s="1"/>
  <c r="K62" i="8" s="1"/>
  <c r="D64" i="8"/>
  <c r="E64" i="8"/>
  <c r="U63" i="8" s="1"/>
  <c r="W63" i="8" s="1"/>
  <c r="D65" i="8"/>
  <c r="E65" i="8"/>
  <c r="U64" i="8" s="1"/>
  <c r="W64" i="8" s="1"/>
  <c r="D66" i="8"/>
  <c r="E66" i="8"/>
  <c r="I65" i="8" s="1"/>
  <c r="K65" i="8" s="1"/>
  <c r="D67" i="8"/>
  <c r="E67" i="8"/>
  <c r="I66" i="8" s="1"/>
  <c r="K66" i="8" s="1"/>
  <c r="D68" i="8"/>
  <c r="E68" i="8"/>
  <c r="U67" i="8" s="1"/>
  <c r="W67" i="8" s="1"/>
  <c r="D69" i="8"/>
  <c r="E69" i="8"/>
  <c r="U68" i="8" s="1"/>
  <c r="W68" i="8" s="1"/>
  <c r="D70" i="8"/>
  <c r="E70" i="8"/>
  <c r="I69" i="8" s="1"/>
  <c r="K69" i="8" s="1"/>
  <c r="D71" i="8"/>
  <c r="E71" i="8"/>
  <c r="I70" i="8" s="1"/>
  <c r="K70" i="8" s="1"/>
  <c r="D72" i="8"/>
  <c r="E72" i="8"/>
  <c r="U71" i="8" s="1"/>
  <c r="W71" i="8" s="1"/>
  <c r="D73" i="8"/>
  <c r="E73" i="8"/>
  <c r="U72" i="8" s="1"/>
  <c r="W72" i="8" s="1"/>
  <c r="D74" i="8"/>
  <c r="E74" i="8"/>
  <c r="I73" i="8" s="1"/>
  <c r="K73" i="8" s="1"/>
  <c r="D75" i="8"/>
  <c r="E75" i="8"/>
  <c r="I74" i="8" s="1"/>
  <c r="K74" i="8" s="1"/>
  <c r="D76" i="8"/>
  <c r="E76" i="8"/>
  <c r="U75" i="8" s="1"/>
  <c r="W75" i="8" s="1"/>
  <c r="D77" i="8"/>
  <c r="E77" i="8"/>
  <c r="U76" i="8" s="1"/>
  <c r="W76" i="8" s="1"/>
  <c r="D78" i="8"/>
  <c r="E78" i="8"/>
  <c r="I77" i="8" s="1"/>
  <c r="K77" i="8" s="1"/>
  <c r="D79" i="8"/>
  <c r="E79" i="8"/>
  <c r="I78" i="8" s="1"/>
  <c r="K78" i="8" s="1"/>
  <c r="D80" i="8"/>
  <c r="E80" i="8"/>
  <c r="U79" i="8" s="1"/>
  <c r="W79" i="8" s="1"/>
  <c r="D81" i="8"/>
  <c r="E81" i="8"/>
  <c r="L80" i="8" s="1"/>
  <c r="N80" i="8" s="1"/>
  <c r="D82" i="8"/>
  <c r="E82" i="8"/>
  <c r="R81" i="8" s="1"/>
  <c r="T81" i="8" s="1"/>
  <c r="D83" i="8"/>
  <c r="E83" i="8"/>
  <c r="R82" i="8" s="1"/>
  <c r="T82" i="8" s="1"/>
  <c r="E53" i="8"/>
  <c r="R52" i="8" s="1"/>
  <c r="T52" i="8" s="1"/>
  <c r="D53" i="8"/>
  <c r="E52" i="8"/>
  <c r="D52" i="8"/>
  <c r="E45" i="8"/>
  <c r="U45" i="8" s="1"/>
  <c r="W45" i="8" s="1"/>
  <c r="D45" i="8"/>
  <c r="E44" i="8"/>
  <c r="U44" i="8" s="1"/>
  <c r="D44" i="8"/>
  <c r="E43" i="8"/>
  <c r="I43" i="8" s="1"/>
  <c r="K43" i="8" s="1"/>
  <c r="D43" i="8"/>
  <c r="E42" i="8"/>
  <c r="F42" i="8" s="1"/>
  <c r="H42" i="8" s="1"/>
  <c r="D42" i="8"/>
  <c r="E41" i="8"/>
  <c r="U41" i="8" s="1"/>
  <c r="W41" i="8" s="1"/>
  <c r="D41" i="8"/>
  <c r="E40" i="8"/>
  <c r="O40" i="8" s="1"/>
  <c r="Q40" i="8" s="1"/>
  <c r="D40" i="8"/>
  <c r="E39" i="8"/>
  <c r="I39" i="8" s="1"/>
  <c r="K39" i="8" s="1"/>
  <c r="D39" i="8"/>
  <c r="E38" i="8"/>
  <c r="U38" i="8" s="1"/>
  <c r="W38" i="8" s="1"/>
  <c r="D38" i="8"/>
  <c r="E37" i="8"/>
  <c r="U37" i="8" s="1"/>
  <c r="W37" i="8" s="1"/>
  <c r="D37" i="8"/>
  <c r="E36" i="8"/>
  <c r="U36" i="8" s="1"/>
  <c r="W36" i="8" s="1"/>
  <c r="D36" i="8"/>
  <c r="E35" i="8"/>
  <c r="I35" i="8" s="1"/>
  <c r="K35" i="8" s="1"/>
  <c r="D35" i="8"/>
  <c r="E34" i="8"/>
  <c r="F34" i="8" s="1"/>
  <c r="H34" i="8" s="1"/>
  <c r="D34" i="8"/>
  <c r="E33" i="8"/>
  <c r="U33" i="8" s="1"/>
  <c r="D33" i="8"/>
  <c r="E32" i="8"/>
  <c r="O32" i="8" s="1"/>
  <c r="D32" i="8"/>
  <c r="E31" i="8"/>
  <c r="I31" i="8" s="1"/>
  <c r="D31" i="8"/>
  <c r="E30" i="8"/>
  <c r="O30" i="8" s="1"/>
  <c r="Q30" i="8" s="1"/>
  <c r="D30" i="8"/>
  <c r="E23" i="8"/>
  <c r="D23" i="8"/>
  <c r="E22" i="8"/>
  <c r="D22" i="8"/>
  <c r="E21" i="8"/>
  <c r="D21" i="8"/>
  <c r="E20" i="8"/>
  <c r="D20" i="8"/>
  <c r="E19" i="8"/>
  <c r="D19" i="8"/>
  <c r="E18" i="8"/>
  <c r="D18" i="8"/>
  <c r="E17" i="8"/>
  <c r="D17" i="8"/>
  <c r="E16" i="8"/>
  <c r="D16" i="8"/>
  <c r="E15" i="8"/>
  <c r="D15" i="8"/>
  <c r="E14" i="8"/>
  <c r="D14" i="8"/>
  <c r="E13" i="8"/>
  <c r="D13" i="8"/>
  <c r="E12" i="8"/>
  <c r="D12" i="8"/>
  <c r="E11" i="8"/>
  <c r="D11" i="8"/>
  <c r="E10" i="8"/>
  <c r="D10" i="8"/>
  <c r="E9" i="8"/>
  <c r="I9" i="8" s="1"/>
  <c r="K9" i="8" s="1"/>
  <c r="D9" i="8"/>
  <c r="N95" i="9"/>
  <c r="I38" i="9"/>
  <c r="K38" i="9" s="1"/>
  <c r="D11" i="7"/>
  <c r="M17" i="7" s="1"/>
  <c r="C11" i="7"/>
  <c r="C17" i="7" s="1"/>
  <c r="C23" i="7" s="1"/>
  <c r="M23" i="7" s="1"/>
  <c r="D10" i="7"/>
  <c r="G10" i="7" s="1"/>
  <c r="C10" i="7"/>
  <c r="C16" i="7" s="1"/>
  <c r="C22" i="7" s="1"/>
  <c r="M22" i="7" s="1"/>
  <c r="E30" i="6"/>
  <c r="D30" i="6"/>
  <c r="E29" i="6"/>
  <c r="D29" i="6"/>
  <c r="E28" i="6"/>
  <c r="D28" i="6"/>
  <c r="E27" i="6"/>
  <c r="D27" i="6"/>
  <c r="E26" i="6"/>
  <c r="D26" i="6"/>
  <c r="E25" i="6"/>
  <c r="D25" i="6"/>
  <c r="E24" i="6"/>
  <c r="D24" i="6"/>
  <c r="E23" i="6"/>
  <c r="D23" i="6"/>
  <c r="E22" i="6"/>
  <c r="D22" i="6"/>
  <c r="F95" i="8" l="1"/>
  <c r="D17" i="7"/>
  <c r="J17" i="7" s="1"/>
  <c r="N16" i="9"/>
  <c r="M10" i="7"/>
  <c r="I36" i="8"/>
  <c r="K36" i="8" s="1"/>
  <c r="N75" i="9"/>
  <c r="N55" i="9"/>
  <c r="O35" i="8"/>
  <c r="Q35" i="8" s="1"/>
  <c r="W44" i="8"/>
  <c r="I92" i="8"/>
  <c r="K92" i="8" s="1"/>
  <c r="O53" i="8"/>
  <c r="Q53" i="8" s="1"/>
  <c r="O61" i="8"/>
  <c r="Q61" i="8" s="1"/>
  <c r="U55" i="8"/>
  <c r="W55" i="8" s="1"/>
  <c r="F115" i="8"/>
  <c r="H115" i="8" s="1"/>
  <c r="R70" i="8"/>
  <c r="T70" i="8" s="1"/>
  <c r="R37" i="8"/>
  <c r="T37" i="8" s="1"/>
  <c r="R98" i="8"/>
  <c r="T98" i="8" s="1"/>
  <c r="L57" i="8"/>
  <c r="N57" i="8" s="1"/>
  <c r="F66" i="8"/>
  <c r="H66" i="8" s="1"/>
  <c r="L74" i="8"/>
  <c r="N74" i="8" s="1"/>
  <c r="R62" i="8"/>
  <c r="T62" i="8" s="1"/>
  <c r="L73" i="8"/>
  <c r="N73" i="8" s="1"/>
  <c r="R58" i="8"/>
  <c r="T58" i="8" s="1"/>
  <c r="U69" i="8"/>
  <c r="W69" i="8" s="1"/>
  <c r="L77" i="8"/>
  <c r="N77" i="8" s="1"/>
  <c r="R44" i="8"/>
  <c r="T44" i="8" s="1"/>
  <c r="L14" i="8"/>
  <c r="N14" i="8" s="1"/>
  <c r="F14" i="8"/>
  <c r="H14" i="8" s="1"/>
  <c r="U20" i="8"/>
  <c r="W20" i="8" s="1"/>
  <c r="F20" i="8"/>
  <c r="H20" i="8" s="1"/>
  <c r="R10" i="8"/>
  <c r="T10" i="8" s="1"/>
  <c r="F10" i="8"/>
  <c r="H10" i="8" s="1"/>
  <c r="O12" i="8"/>
  <c r="Q12" i="8" s="1"/>
  <c r="F12" i="8"/>
  <c r="H12" i="8" s="1"/>
  <c r="U16" i="8"/>
  <c r="W16" i="8" s="1"/>
  <c r="F16" i="8"/>
  <c r="H16" i="8" s="1"/>
  <c r="U18" i="8"/>
  <c r="W18" i="8" s="1"/>
  <c r="F18" i="8"/>
  <c r="H18" i="8" s="1"/>
  <c r="O22" i="8"/>
  <c r="Q22" i="8" s="1"/>
  <c r="F22" i="8"/>
  <c r="H22" i="8" s="1"/>
  <c r="R11" i="8"/>
  <c r="T11" i="8" s="1"/>
  <c r="F11" i="8"/>
  <c r="H11" i="8" s="1"/>
  <c r="R13" i="8"/>
  <c r="T13" i="8" s="1"/>
  <c r="F13" i="8"/>
  <c r="H13" i="8" s="1"/>
  <c r="R15" i="8"/>
  <c r="T15" i="8" s="1"/>
  <c r="F15" i="8"/>
  <c r="H15" i="8" s="1"/>
  <c r="R17" i="8"/>
  <c r="T17" i="8" s="1"/>
  <c r="F17" i="8"/>
  <c r="H17" i="8" s="1"/>
  <c r="U19" i="8"/>
  <c r="W19" i="8" s="1"/>
  <c r="F19" i="8"/>
  <c r="H19" i="8" s="1"/>
  <c r="I21" i="8"/>
  <c r="K21" i="8" s="1"/>
  <c r="F21" i="8"/>
  <c r="H21" i="8" s="1"/>
  <c r="U23" i="8"/>
  <c r="W23" i="8" s="1"/>
  <c r="F23" i="8"/>
  <c r="H23" i="8" s="1"/>
  <c r="F117" i="9"/>
  <c r="H117" i="9" s="1"/>
  <c r="I117" i="9"/>
  <c r="K117" i="9" s="1"/>
  <c r="F113" i="9"/>
  <c r="H113" i="9" s="1"/>
  <c r="I113" i="9"/>
  <c r="K113" i="9" s="1"/>
  <c r="H109" i="9"/>
  <c r="F109" i="9"/>
  <c r="I109" i="9"/>
  <c r="K109" i="9" s="1"/>
  <c r="F103" i="9"/>
  <c r="H103" i="9" s="1"/>
  <c r="I103" i="9"/>
  <c r="K103" i="9" s="1"/>
  <c r="F99" i="9"/>
  <c r="H99" i="9" s="1"/>
  <c r="I99" i="9"/>
  <c r="F97" i="9"/>
  <c r="H97" i="9" s="1"/>
  <c r="I97" i="9"/>
  <c r="K97" i="9" s="1"/>
  <c r="I93" i="9"/>
  <c r="F93" i="9"/>
  <c r="H93" i="9" s="1"/>
  <c r="I122" i="9"/>
  <c r="K122" i="9" s="1"/>
  <c r="F122" i="9"/>
  <c r="H122" i="9" s="1"/>
  <c r="N120" i="9"/>
  <c r="F120" i="9"/>
  <c r="H120" i="9" s="1"/>
  <c r="I120" i="9"/>
  <c r="K120" i="9" s="1"/>
  <c r="I118" i="9"/>
  <c r="K118" i="9" s="1"/>
  <c r="F118" i="9"/>
  <c r="H118" i="9" s="1"/>
  <c r="F116" i="9"/>
  <c r="H116" i="9" s="1"/>
  <c r="I116" i="9"/>
  <c r="K116" i="9" s="1"/>
  <c r="I114" i="9"/>
  <c r="K114" i="9" s="1"/>
  <c r="F114" i="9"/>
  <c r="H114" i="9" s="1"/>
  <c r="F112" i="9"/>
  <c r="H112" i="9" s="1"/>
  <c r="I112" i="9"/>
  <c r="K112" i="9" s="1"/>
  <c r="I110" i="9"/>
  <c r="K110" i="9" s="1"/>
  <c r="F110" i="9"/>
  <c r="H110" i="9" s="1"/>
  <c r="F108" i="9"/>
  <c r="H108" i="9" s="1"/>
  <c r="I108" i="9"/>
  <c r="K108" i="9" s="1"/>
  <c r="I106" i="9"/>
  <c r="K106" i="9" s="1"/>
  <c r="F106" i="9"/>
  <c r="H106" i="9" s="1"/>
  <c r="F104" i="9"/>
  <c r="H104" i="9" s="1"/>
  <c r="I104" i="9"/>
  <c r="K104" i="9" s="1"/>
  <c r="I102" i="9"/>
  <c r="F102" i="9"/>
  <c r="F100" i="9"/>
  <c r="H100" i="9" s="1"/>
  <c r="I100" i="9"/>
  <c r="K100" i="9" s="1"/>
  <c r="I98" i="9"/>
  <c r="K98" i="9" s="1"/>
  <c r="F98" i="9"/>
  <c r="H98" i="9" s="1"/>
  <c r="F96" i="9"/>
  <c r="H96" i="9" s="1"/>
  <c r="I96" i="9"/>
  <c r="K96" i="9" s="1"/>
  <c r="I94" i="9"/>
  <c r="K94" i="9" s="1"/>
  <c r="F94" i="9"/>
  <c r="F92" i="9"/>
  <c r="H92" i="9" s="1"/>
  <c r="I92" i="9"/>
  <c r="K92" i="9" s="1"/>
  <c r="F107" i="8"/>
  <c r="H107" i="8" s="1"/>
  <c r="F121" i="9"/>
  <c r="H121" i="9" s="1"/>
  <c r="I121" i="9"/>
  <c r="K121" i="9" s="1"/>
  <c r="F119" i="9"/>
  <c r="H119" i="9" s="1"/>
  <c r="I119" i="9"/>
  <c r="K119" i="9" s="1"/>
  <c r="F115" i="9"/>
  <c r="I115" i="9"/>
  <c r="K115" i="9" s="1"/>
  <c r="F111" i="9"/>
  <c r="H111" i="9" s="1"/>
  <c r="I111" i="9"/>
  <c r="K111" i="9" s="1"/>
  <c r="F107" i="9"/>
  <c r="H107" i="9" s="1"/>
  <c r="I107" i="9"/>
  <c r="K107" i="9" s="1"/>
  <c r="F105" i="9"/>
  <c r="H105" i="9" s="1"/>
  <c r="I105" i="9"/>
  <c r="K105" i="9" s="1"/>
  <c r="F101" i="9"/>
  <c r="H101" i="9" s="1"/>
  <c r="I101" i="9"/>
  <c r="K101" i="9" s="1"/>
  <c r="F95" i="9"/>
  <c r="H95" i="9" s="1"/>
  <c r="I95" i="9"/>
  <c r="K95" i="9" s="1"/>
  <c r="F91" i="9"/>
  <c r="H91" i="9" s="1"/>
  <c r="I91" i="9"/>
  <c r="F54" i="9"/>
  <c r="H54" i="9" s="1"/>
  <c r="I54" i="9"/>
  <c r="K54" i="9" s="1"/>
  <c r="F84" i="9"/>
  <c r="H84" i="9" s="1"/>
  <c r="I84" i="9"/>
  <c r="K84" i="9" s="1"/>
  <c r="F80" i="9"/>
  <c r="H80" i="9" s="1"/>
  <c r="I80" i="9"/>
  <c r="K80" i="9" s="1"/>
  <c r="F76" i="9"/>
  <c r="H76" i="9" s="1"/>
  <c r="I76" i="9"/>
  <c r="K76" i="9" s="1"/>
  <c r="F72" i="9"/>
  <c r="H72" i="9" s="1"/>
  <c r="I72" i="9"/>
  <c r="K72" i="9" s="1"/>
  <c r="F68" i="9"/>
  <c r="I68" i="9"/>
  <c r="K68" i="9" s="1"/>
  <c r="F66" i="9"/>
  <c r="H66" i="9" s="1"/>
  <c r="I66" i="9"/>
  <c r="K66" i="9" s="1"/>
  <c r="F62" i="9"/>
  <c r="H62" i="9" s="1"/>
  <c r="I62" i="9"/>
  <c r="K62" i="9" s="1"/>
  <c r="F60" i="9"/>
  <c r="H60" i="9" s="1"/>
  <c r="I60" i="9"/>
  <c r="K60" i="9" s="1"/>
  <c r="F58" i="9"/>
  <c r="I58" i="9"/>
  <c r="K58" i="9" s="1"/>
  <c r="F85" i="9"/>
  <c r="I85" i="9"/>
  <c r="N82" i="9"/>
  <c r="I83" i="9"/>
  <c r="K83" i="9" s="1"/>
  <c r="F83" i="9"/>
  <c r="H83" i="9" s="1"/>
  <c r="I81" i="9"/>
  <c r="F81" i="9"/>
  <c r="N78" i="9"/>
  <c r="I79" i="9"/>
  <c r="K79" i="9" s="1"/>
  <c r="F79" i="9"/>
  <c r="H79" i="9" s="1"/>
  <c r="F77" i="9"/>
  <c r="H77" i="9" s="1"/>
  <c r="I77" i="9"/>
  <c r="K77" i="9" s="1"/>
  <c r="I75" i="9"/>
  <c r="K75" i="9" s="1"/>
  <c r="F75" i="9"/>
  <c r="H75" i="9" s="1"/>
  <c r="I73" i="9"/>
  <c r="F73" i="9"/>
  <c r="H73" i="9" s="1"/>
  <c r="N70" i="9"/>
  <c r="I71" i="9"/>
  <c r="K71" i="9" s="1"/>
  <c r="F71" i="9"/>
  <c r="H71" i="9" s="1"/>
  <c r="H68" i="9"/>
  <c r="F69" i="9"/>
  <c r="H69" i="9" s="1"/>
  <c r="I69" i="9"/>
  <c r="K69" i="9" s="1"/>
  <c r="I67" i="9"/>
  <c r="K67" i="9" s="1"/>
  <c r="F67" i="9"/>
  <c r="H67" i="9" s="1"/>
  <c r="F65" i="9"/>
  <c r="H65" i="9" s="1"/>
  <c r="I65" i="9"/>
  <c r="K65" i="9" s="1"/>
  <c r="N62" i="9"/>
  <c r="F63" i="9"/>
  <c r="H63" i="9" s="1"/>
  <c r="I63" i="9"/>
  <c r="K63" i="9" s="1"/>
  <c r="I61" i="9"/>
  <c r="F61" i="9"/>
  <c r="N58" i="9"/>
  <c r="I59" i="9"/>
  <c r="K59" i="9" s="1"/>
  <c r="F59" i="9"/>
  <c r="H59" i="9" s="1"/>
  <c r="F57" i="9"/>
  <c r="H57" i="9" s="1"/>
  <c r="I57" i="9"/>
  <c r="K57" i="9" s="1"/>
  <c r="I55" i="9"/>
  <c r="K55" i="9" s="1"/>
  <c r="F55" i="9"/>
  <c r="F80" i="8"/>
  <c r="H80" i="8" s="1"/>
  <c r="O58" i="8"/>
  <c r="Q58" i="8" s="1"/>
  <c r="R76" i="8"/>
  <c r="T76" i="8" s="1"/>
  <c r="F54" i="8"/>
  <c r="H54" i="8" s="1"/>
  <c r="R56" i="8"/>
  <c r="T56" i="8" s="1"/>
  <c r="O60" i="8"/>
  <c r="Q60" i="8" s="1"/>
  <c r="I63" i="8"/>
  <c r="K63" i="8" s="1"/>
  <c r="U66" i="8"/>
  <c r="W66" i="8" s="1"/>
  <c r="R72" i="8"/>
  <c r="T72" i="8" s="1"/>
  <c r="U74" i="8"/>
  <c r="W74" i="8" s="1"/>
  <c r="F78" i="8"/>
  <c r="H78" i="8" s="1"/>
  <c r="F82" i="9"/>
  <c r="I82" i="9"/>
  <c r="K82" i="9" s="1"/>
  <c r="F78" i="9"/>
  <c r="H78" i="9" s="1"/>
  <c r="I78" i="9"/>
  <c r="K78" i="9" s="1"/>
  <c r="F74" i="9"/>
  <c r="H74" i="9" s="1"/>
  <c r="I74" i="9"/>
  <c r="F70" i="9"/>
  <c r="H70" i="9" s="1"/>
  <c r="I70" i="9"/>
  <c r="F64" i="9"/>
  <c r="H64" i="9" s="1"/>
  <c r="I64" i="9"/>
  <c r="K64" i="9" s="1"/>
  <c r="I56" i="9"/>
  <c r="K56" i="9" s="1"/>
  <c r="F56" i="9"/>
  <c r="U54" i="8"/>
  <c r="W54" i="8" s="1"/>
  <c r="O62" i="8"/>
  <c r="Q62" i="8" s="1"/>
  <c r="R64" i="8"/>
  <c r="T64" i="8" s="1"/>
  <c r="F74" i="8"/>
  <c r="H74" i="8" s="1"/>
  <c r="L54" i="8"/>
  <c r="N54" i="8" s="1"/>
  <c r="O64" i="8"/>
  <c r="Q64" i="8" s="1"/>
  <c r="I68" i="8"/>
  <c r="K68" i="8" s="1"/>
  <c r="O76" i="8"/>
  <c r="Q76" i="8" s="1"/>
  <c r="R78" i="8"/>
  <c r="T78" i="8" s="1"/>
  <c r="U30" i="8"/>
  <c r="R42" i="8"/>
  <c r="T42" i="8" s="1"/>
  <c r="N117" i="9"/>
  <c r="N115" i="9"/>
  <c r="N107" i="9"/>
  <c r="N99" i="9"/>
  <c r="N83" i="9"/>
  <c r="N71" i="9"/>
  <c r="N63" i="9"/>
  <c r="L32" i="9"/>
  <c r="L46" i="9" s="1"/>
  <c r="N59" i="9"/>
  <c r="N9" i="9"/>
  <c r="N11" i="9"/>
  <c r="N13" i="9"/>
  <c r="N15" i="9"/>
  <c r="N17" i="9"/>
  <c r="N19" i="9"/>
  <c r="N21" i="9"/>
  <c r="N23" i="9"/>
  <c r="R12" i="8"/>
  <c r="T12" i="8" s="1"/>
  <c r="R20" i="8"/>
  <c r="T20" i="8" s="1"/>
  <c r="F16" i="9"/>
  <c r="H16" i="9" s="1"/>
  <c r="U14" i="8"/>
  <c r="W14" i="8" s="1"/>
  <c r="R9" i="8"/>
  <c r="T9" i="8" s="1"/>
  <c r="F9" i="8"/>
  <c r="H9" i="8" s="1"/>
  <c r="J10" i="7"/>
  <c r="D16" i="7"/>
  <c r="G11" i="7"/>
  <c r="M16" i="7"/>
  <c r="M11" i="7"/>
  <c r="J11" i="7"/>
  <c r="W33" i="8"/>
  <c r="V46" i="8"/>
  <c r="S46" i="8"/>
  <c r="S24" i="8"/>
  <c r="P46" i="8"/>
  <c r="Q32" i="8"/>
  <c r="K31" i="8"/>
  <c r="F10" i="9"/>
  <c r="H10" i="9" s="1"/>
  <c r="N111" i="9"/>
  <c r="N93" i="9"/>
  <c r="I17" i="9"/>
  <c r="K17" i="9" s="1"/>
  <c r="N57" i="9"/>
  <c r="N67" i="9"/>
  <c r="K81" i="9"/>
  <c r="N103" i="9"/>
  <c r="H115" i="9"/>
  <c r="N121" i="9"/>
  <c r="N84" i="9"/>
  <c r="E46" i="9"/>
  <c r="I15" i="9"/>
  <c r="K15" i="9" s="1"/>
  <c r="I21" i="9"/>
  <c r="K21" i="9" s="1"/>
  <c r="I9" i="9"/>
  <c r="I19" i="9"/>
  <c r="K19" i="9" s="1"/>
  <c r="H61" i="9"/>
  <c r="E86" i="9"/>
  <c r="N85" i="9" s="1"/>
  <c r="I13" i="9"/>
  <c r="K13" i="9" s="1"/>
  <c r="N18" i="9"/>
  <c r="I36" i="9"/>
  <c r="K36" i="9" s="1"/>
  <c r="D86" i="9"/>
  <c r="F18" i="9"/>
  <c r="H18" i="9" s="1"/>
  <c r="I22" i="9"/>
  <c r="K22" i="9" s="1"/>
  <c r="F42" i="9"/>
  <c r="H42" i="9" s="1"/>
  <c r="N68" i="9"/>
  <c r="D46" i="9"/>
  <c r="N12" i="9"/>
  <c r="K74" i="9"/>
  <c r="N61" i="9"/>
  <c r="H81" i="9"/>
  <c r="G123" i="9"/>
  <c r="G86" i="9"/>
  <c r="N97" i="9"/>
  <c r="N105" i="9"/>
  <c r="N113" i="9"/>
  <c r="M123" i="9"/>
  <c r="K102" i="9"/>
  <c r="K99" i="9"/>
  <c r="K93" i="9"/>
  <c r="J123" i="9"/>
  <c r="N91" i="9"/>
  <c r="N65" i="9"/>
  <c r="N69" i="9"/>
  <c r="N81" i="9"/>
  <c r="N73" i="9"/>
  <c r="N77" i="9"/>
  <c r="M86" i="9"/>
  <c r="N54" i="9"/>
  <c r="K73" i="9"/>
  <c r="K61" i="9"/>
  <c r="J86" i="9"/>
  <c r="H55" i="9"/>
  <c r="N20" i="9"/>
  <c r="H58" i="9"/>
  <c r="N92" i="9"/>
  <c r="H94" i="9"/>
  <c r="N96" i="9"/>
  <c r="N100" i="9"/>
  <c r="H102" i="9"/>
  <c r="N104" i="9"/>
  <c r="N108" i="9"/>
  <c r="N112" i="9"/>
  <c r="N116" i="9"/>
  <c r="N122" i="9"/>
  <c r="N60" i="9"/>
  <c r="N10" i="9"/>
  <c r="I14" i="9"/>
  <c r="K14" i="9" s="1"/>
  <c r="I16" i="9"/>
  <c r="K16" i="9" s="1"/>
  <c r="F40" i="9"/>
  <c r="H40" i="9" s="1"/>
  <c r="K70" i="9"/>
  <c r="N76" i="9"/>
  <c r="H82" i="9"/>
  <c r="N66" i="9"/>
  <c r="N74" i="9"/>
  <c r="I12" i="9"/>
  <c r="K12" i="9" s="1"/>
  <c r="F14" i="9"/>
  <c r="H14" i="9" s="1"/>
  <c r="I20" i="9"/>
  <c r="K20" i="9" s="1"/>
  <c r="F22" i="9"/>
  <c r="H22" i="9" s="1"/>
  <c r="I32" i="9"/>
  <c r="K32" i="9" s="1"/>
  <c r="I34" i="9"/>
  <c r="K34" i="9" s="1"/>
  <c r="I44" i="9"/>
  <c r="K44" i="9" s="1"/>
  <c r="N56" i="9"/>
  <c r="N64" i="9"/>
  <c r="N72" i="9"/>
  <c r="N80" i="9"/>
  <c r="N94" i="9"/>
  <c r="N98" i="9"/>
  <c r="N102" i="9"/>
  <c r="N106" i="9"/>
  <c r="N110" i="9"/>
  <c r="N114" i="9"/>
  <c r="N118" i="9"/>
  <c r="H56" i="9"/>
  <c r="N31" i="9"/>
  <c r="N35" i="9"/>
  <c r="N39" i="9"/>
  <c r="N43" i="9"/>
  <c r="N33" i="9"/>
  <c r="N37" i="9"/>
  <c r="N41" i="9"/>
  <c r="N45" i="9"/>
  <c r="N30" i="9"/>
  <c r="H95" i="8"/>
  <c r="G121" i="8"/>
  <c r="H98" i="8"/>
  <c r="L53" i="8"/>
  <c r="N53" i="8" s="1"/>
  <c r="R55" i="8"/>
  <c r="T55" i="8" s="1"/>
  <c r="F57" i="8"/>
  <c r="H57" i="8" s="1"/>
  <c r="R59" i="8"/>
  <c r="T59" i="8" s="1"/>
  <c r="L61" i="8"/>
  <c r="N61" i="8" s="1"/>
  <c r="U65" i="8"/>
  <c r="W65" i="8" s="1"/>
  <c r="R67" i="8"/>
  <c r="T67" i="8" s="1"/>
  <c r="O69" i="8"/>
  <c r="Q69" i="8" s="1"/>
  <c r="I71" i="8"/>
  <c r="K71" i="8" s="1"/>
  <c r="F73" i="8"/>
  <c r="H73" i="8" s="1"/>
  <c r="O96" i="8"/>
  <c r="Q96" i="8" s="1"/>
  <c r="L106" i="8"/>
  <c r="N106" i="8" s="1"/>
  <c r="F114" i="8"/>
  <c r="H114" i="8" s="1"/>
  <c r="U120" i="8"/>
  <c r="W120" i="8" s="1"/>
  <c r="L81" i="8"/>
  <c r="N81" i="8" s="1"/>
  <c r="O10" i="8"/>
  <c r="Q10" i="8" s="1"/>
  <c r="R18" i="8"/>
  <c r="T18" i="8" s="1"/>
  <c r="L40" i="8"/>
  <c r="N40" i="8" s="1"/>
  <c r="I53" i="8"/>
  <c r="K53" i="8" s="1"/>
  <c r="L55" i="8"/>
  <c r="N55" i="8" s="1"/>
  <c r="U57" i="8"/>
  <c r="W57" i="8" s="1"/>
  <c r="F61" i="8"/>
  <c r="H61" i="8" s="1"/>
  <c r="R63" i="8"/>
  <c r="T63" i="8" s="1"/>
  <c r="L65" i="8"/>
  <c r="N65" i="8" s="1"/>
  <c r="L69" i="8"/>
  <c r="N69" i="8" s="1"/>
  <c r="U77" i="8"/>
  <c r="W77" i="8" s="1"/>
  <c r="I79" i="8"/>
  <c r="K79" i="8" s="1"/>
  <c r="F104" i="8"/>
  <c r="H104" i="8" s="1"/>
  <c r="U110" i="8"/>
  <c r="W110" i="8" s="1"/>
  <c r="L118" i="8"/>
  <c r="N118" i="8" s="1"/>
  <c r="U81" i="8"/>
  <c r="W81" i="8" s="1"/>
  <c r="R16" i="8"/>
  <c r="T16" i="8" s="1"/>
  <c r="I34" i="8"/>
  <c r="K34" i="8" s="1"/>
  <c r="I38" i="8"/>
  <c r="K38" i="8" s="1"/>
  <c r="F53" i="8"/>
  <c r="H53" i="8" s="1"/>
  <c r="U53" i="8"/>
  <c r="W53" i="8" s="1"/>
  <c r="I55" i="8"/>
  <c r="K55" i="8" s="1"/>
  <c r="O56" i="8"/>
  <c r="Q56" i="8" s="1"/>
  <c r="O57" i="8"/>
  <c r="Q57" i="8" s="1"/>
  <c r="I59" i="8"/>
  <c r="K59" i="8" s="1"/>
  <c r="R60" i="8"/>
  <c r="T60" i="8" s="1"/>
  <c r="U61" i="8"/>
  <c r="W61" i="8" s="1"/>
  <c r="F65" i="8"/>
  <c r="H65" i="8" s="1"/>
  <c r="R66" i="8"/>
  <c r="T66" i="8" s="1"/>
  <c r="O68" i="8"/>
  <c r="Q68" i="8" s="1"/>
  <c r="O70" i="8"/>
  <c r="Q70" i="8" s="1"/>
  <c r="F72" i="8"/>
  <c r="H72" i="8" s="1"/>
  <c r="U73" i="8"/>
  <c r="W73" i="8" s="1"/>
  <c r="R75" i="8"/>
  <c r="T75" i="8" s="1"/>
  <c r="O77" i="8"/>
  <c r="Q77" i="8" s="1"/>
  <c r="U78" i="8"/>
  <c r="W78" i="8" s="1"/>
  <c r="L94" i="8"/>
  <c r="N94" i="8" s="1"/>
  <c r="U100" i="8"/>
  <c r="W100" i="8" s="1"/>
  <c r="O108" i="8"/>
  <c r="Q108" i="8" s="1"/>
  <c r="F116" i="8"/>
  <c r="H116" i="8" s="1"/>
  <c r="I10" i="8"/>
  <c r="K10" i="8" s="1"/>
  <c r="L12" i="8"/>
  <c r="N12" i="8" s="1"/>
  <c r="O14" i="8"/>
  <c r="Q14" i="8" s="1"/>
  <c r="L16" i="8"/>
  <c r="N16" i="8" s="1"/>
  <c r="L18" i="8"/>
  <c r="N18" i="8" s="1"/>
  <c r="O20" i="8"/>
  <c r="Q20" i="8" s="1"/>
  <c r="R22" i="8"/>
  <c r="T22" i="8" s="1"/>
  <c r="R32" i="8"/>
  <c r="T32" i="8" s="1"/>
  <c r="I40" i="8"/>
  <c r="K40" i="8" s="1"/>
  <c r="O42" i="8"/>
  <c r="Q42" i="8" s="1"/>
  <c r="L44" i="8"/>
  <c r="N44" i="8" s="1"/>
  <c r="U90" i="8"/>
  <c r="W90" i="8" s="1"/>
  <c r="F94" i="8"/>
  <c r="H94" i="8" s="1"/>
  <c r="F96" i="8"/>
  <c r="H96" i="8" s="1"/>
  <c r="O98" i="8"/>
  <c r="Q98" i="8" s="1"/>
  <c r="L100" i="8"/>
  <c r="N100" i="8" s="1"/>
  <c r="U102" i="8"/>
  <c r="W102" i="8" s="1"/>
  <c r="F106" i="8"/>
  <c r="H106" i="8" s="1"/>
  <c r="F108" i="8"/>
  <c r="H108" i="8" s="1"/>
  <c r="L110" i="8"/>
  <c r="N110" i="8" s="1"/>
  <c r="U112" i="8"/>
  <c r="W112" i="8" s="1"/>
  <c r="F118" i="8"/>
  <c r="H118" i="8" s="1"/>
  <c r="O120" i="8"/>
  <c r="Q120" i="8" s="1"/>
  <c r="O80" i="8"/>
  <c r="Q80" i="8" s="1"/>
  <c r="I14" i="8"/>
  <c r="K14" i="8" s="1"/>
  <c r="I20" i="8"/>
  <c r="K20" i="8" s="1"/>
  <c r="L22" i="8"/>
  <c r="N22" i="8" s="1"/>
  <c r="L32" i="8"/>
  <c r="N32" i="8" s="1"/>
  <c r="R34" i="8"/>
  <c r="T34" i="8" s="1"/>
  <c r="R36" i="8"/>
  <c r="T36" i="8" s="1"/>
  <c r="R38" i="8"/>
  <c r="T38" i="8" s="1"/>
  <c r="I42" i="8"/>
  <c r="K42" i="8" s="1"/>
  <c r="I44" i="8"/>
  <c r="K44" i="8" s="1"/>
  <c r="R54" i="8"/>
  <c r="I56" i="8"/>
  <c r="K56" i="8" s="1"/>
  <c r="L58" i="8"/>
  <c r="N58" i="8" s="1"/>
  <c r="I60" i="8"/>
  <c r="K60" i="8" s="1"/>
  <c r="L62" i="8"/>
  <c r="N62" i="8" s="1"/>
  <c r="I64" i="8"/>
  <c r="K64" i="8" s="1"/>
  <c r="O66" i="8"/>
  <c r="Q66" i="8" s="1"/>
  <c r="F68" i="8"/>
  <c r="H68" i="8" s="1"/>
  <c r="L70" i="8"/>
  <c r="N70" i="8" s="1"/>
  <c r="O72" i="8"/>
  <c r="Q72" i="8" s="1"/>
  <c r="R74" i="8"/>
  <c r="T74" i="8" s="1"/>
  <c r="I76" i="8"/>
  <c r="K76" i="8" s="1"/>
  <c r="O78" i="8"/>
  <c r="Q78" i="8" s="1"/>
  <c r="U92" i="8"/>
  <c r="W92" i="8" s="1"/>
  <c r="I98" i="8"/>
  <c r="K98" i="8" s="1"/>
  <c r="I100" i="8"/>
  <c r="K100" i="8" s="1"/>
  <c r="L102" i="8"/>
  <c r="N102" i="8" s="1"/>
  <c r="U104" i="8"/>
  <c r="W104" i="8" s="1"/>
  <c r="F110" i="8"/>
  <c r="H110" i="8" s="1"/>
  <c r="O112" i="8"/>
  <c r="Q112" i="8" s="1"/>
  <c r="U114" i="8"/>
  <c r="W114" i="8" s="1"/>
  <c r="U116" i="8"/>
  <c r="W116" i="8" s="1"/>
  <c r="F120" i="8"/>
  <c r="H120" i="8" s="1"/>
  <c r="R80" i="8"/>
  <c r="T80" i="8" s="1"/>
  <c r="U10" i="8"/>
  <c r="W10" i="8" s="1"/>
  <c r="U13" i="8"/>
  <c r="W13" i="8" s="1"/>
  <c r="O15" i="8"/>
  <c r="Q15" i="8" s="1"/>
  <c r="I17" i="8"/>
  <c r="K17" i="8" s="1"/>
  <c r="R19" i="8"/>
  <c r="T19" i="8" s="1"/>
  <c r="I22" i="8"/>
  <c r="K22" i="8" s="1"/>
  <c r="I32" i="8"/>
  <c r="K32" i="8" s="1"/>
  <c r="O34" i="8"/>
  <c r="Q34" i="8" s="1"/>
  <c r="L36" i="8"/>
  <c r="N36" i="8" s="1"/>
  <c r="O38" i="8"/>
  <c r="Q38" i="8" s="1"/>
  <c r="R40" i="8"/>
  <c r="T40" i="8" s="1"/>
  <c r="O43" i="8"/>
  <c r="Q43" i="8" s="1"/>
  <c r="R45" i="8"/>
  <c r="T45" i="8" s="1"/>
  <c r="O54" i="8"/>
  <c r="Q54" i="8" s="1"/>
  <c r="F56" i="8"/>
  <c r="H56" i="8" s="1"/>
  <c r="F58" i="8"/>
  <c r="H58" i="8" s="1"/>
  <c r="U58" i="8"/>
  <c r="W58" i="8" s="1"/>
  <c r="F60" i="8"/>
  <c r="H60" i="8" s="1"/>
  <c r="F62" i="8"/>
  <c r="H62" i="8" s="1"/>
  <c r="U62" i="8"/>
  <c r="W62" i="8" s="1"/>
  <c r="F64" i="8"/>
  <c r="H64" i="8" s="1"/>
  <c r="L66" i="8"/>
  <c r="N66" i="8" s="1"/>
  <c r="R68" i="8"/>
  <c r="T68" i="8" s="1"/>
  <c r="F70" i="8"/>
  <c r="H70" i="8" s="1"/>
  <c r="U70" i="8"/>
  <c r="W70" i="8" s="1"/>
  <c r="I72" i="8"/>
  <c r="K72" i="8" s="1"/>
  <c r="O74" i="8"/>
  <c r="Q74" i="8" s="1"/>
  <c r="F76" i="8"/>
  <c r="H76" i="8" s="1"/>
  <c r="L78" i="8"/>
  <c r="N78" i="8" s="1"/>
  <c r="L92" i="8"/>
  <c r="N92" i="8" s="1"/>
  <c r="U94" i="8"/>
  <c r="W94" i="8" s="1"/>
  <c r="R96" i="8"/>
  <c r="T96" i="8" s="1"/>
  <c r="O99" i="8"/>
  <c r="Q99" i="8" s="1"/>
  <c r="F102" i="8"/>
  <c r="H102" i="8" s="1"/>
  <c r="O104" i="8"/>
  <c r="Q104" i="8" s="1"/>
  <c r="U106" i="8"/>
  <c r="W106" i="8" s="1"/>
  <c r="U108" i="8"/>
  <c r="W108" i="8" s="1"/>
  <c r="F112" i="8"/>
  <c r="H112" i="8" s="1"/>
  <c r="L114" i="8"/>
  <c r="N114" i="8" s="1"/>
  <c r="O116" i="8"/>
  <c r="Q116" i="8" s="1"/>
  <c r="U118" i="8"/>
  <c r="W118" i="8" s="1"/>
  <c r="I81" i="8"/>
  <c r="K81" i="8" s="1"/>
  <c r="U9" i="8"/>
  <c r="O11" i="8"/>
  <c r="Q11" i="8" s="1"/>
  <c r="I13" i="8"/>
  <c r="K13" i="8" s="1"/>
  <c r="O21" i="8"/>
  <c r="Q21" i="8" s="1"/>
  <c r="R23" i="8"/>
  <c r="T23" i="8" s="1"/>
  <c r="O31" i="8"/>
  <c r="Q31" i="8" s="1"/>
  <c r="R33" i="8"/>
  <c r="T33" i="8" s="1"/>
  <c r="O39" i="8"/>
  <c r="Q39" i="8" s="1"/>
  <c r="R41" i="8"/>
  <c r="T41" i="8" s="1"/>
  <c r="R89" i="8"/>
  <c r="O91" i="8"/>
  <c r="Q91" i="8" s="1"/>
  <c r="R97" i="8"/>
  <c r="T97" i="8" s="1"/>
  <c r="F103" i="8"/>
  <c r="H103" i="8" s="1"/>
  <c r="F111" i="8"/>
  <c r="H111" i="8" s="1"/>
  <c r="F119" i="8"/>
  <c r="H119" i="8" s="1"/>
  <c r="O9" i="8"/>
  <c r="L10" i="8"/>
  <c r="N10" i="8" s="1"/>
  <c r="I11" i="8"/>
  <c r="K11" i="8" s="1"/>
  <c r="I12" i="8"/>
  <c r="K12" i="8" s="1"/>
  <c r="U12" i="8"/>
  <c r="W12" i="8" s="1"/>
  <c r="R14" i="8"/>
  <c r="T14" i="8" s="1"/>
  <c r="U15" i="8"/>
  <c r="W15" i="8" s="1"/>
  <c r="O16" i="8"/>
  <c r="Q16" i="8" s="1"/>
  <c r="O17" i="8"/>
  <c r="Q17" i="8" s="1"/>
  <c r="O18" i="8"/>
  <c r="Q18" i="8" s="1"/>
  <c r="U22" i="8"/>
  <c r="W22" i="8" s="1"/>
  <c r="F31" i="8"/>
  <c r="H31" i="8" s="1"/>
  <c r="U32" i="8"/>
  <c r="W32" i="8" s="1"/>
  <c r="L34" i="8"/>
  <c r="N34" i="8" s="1"/>
  <c r="U34" i="8"/>
  <c r="W34" i="8" s="1"/>
  <c r="F36" i="8"/>
  <c r="H36" i="8" s="1"/>
  <c r="O36" i="8"/>
  <c r="Q36" i="8" s="1"/>
  <c r="F38" i="8"/>
  <c r="H38" i="8" s="1"/>
  <c r="F39" i="8"/>
  <c r="H39" i="8" s="1"/>
  <c r="U40" i="8"/>
  <c r="W40" i="8" s="1"/>
  <c r="L42" i="8"/>
  <c r="N42" i="8" s="1"/>
  <c r="U42" i="8"/>
  <c r="W42" i="8" s="1"/>
  <c r="F44" i="8"/>
  <c r="H44" i="8" s="1"/>
  <c r="O44" i="8"/>
  <c r="Q44" i="8" s="1"/>
  <c r="I52" i="8"/>
  <c r="O65" i="8"/>
  <c r="Q65" i="8" s="1"/>
  <c r="I67" i="8"/>
  <c r="K67" i="8" s="1"/>
  <c r="F69" i="8"/>
  <c r="H69" i="8" s="1"/>
  <c r="R71" i="8"/>
  <c r="T71" i="8" s="1"/>
  <c r="O73" i="8"/>
  <c r="Q73" i="8" s="1"/>
  <c r="I75" i="8"/>
  <c r="K75" i="8" s="1"/>
  <c r="F77" i="8"/>
  <c r="H77" i="8" s="1"/>
  <c r="R79" i="8"/>
  <c r="T79" i="8" s="1"/>
  <c r="F91" i="8"/>
  <c r="H91" i="8" s="1"/>
  <c r="R92" i="8"/>
  <c r="T92" i="8" s="1"/>
  <c r="I94" i="8"/>
  <c r="K94" i="8" s="1"/>
  <c r="R94" i="8"/>
  <c r="T94" i="8" s="1"/>
  <c r="O95" i="8"/>
  <c r="Q95" i="8" s="1"/>
  <c r="L96" i="8"/>
  <c r="N96" i="8" s="1"/>
  <c r="U96" i="8"/>
  <c r="W96" i="8" s="1"/>
  <c r="L98" i="8"/>
  <c r="N98" i="8" s="1"/>
  <c r="U98" i="8"/>
  <c r="W98" i="8" s="1"/>
  <c r="F100" i="8"/>
  <c r="H100" i="8" s="1"/>
  <c r="O100" i="8"/>
  <c r="Q100" i="8" s="1"/>
  <c r="R101" i="8"/>
  <c r="T101" i="8" s="1"/>
  <c r="O102" i="8"/>
  <c r="Q102" i="8" s="1"/>
  <c r="I104" i="8"/>
  <c r="K104" i="8" s="1"/>
  <c r="R104" i="8"/>
  <c r="T104" i="8" s="1"/>
  <c r="I106" i="8"/>
  <c r="K106" i="8" s="1"/>
  <c r="R106" i="8"/>
  <c r="T106" i="8" s="1"/>
  <c r="O107" i="8"/>
  <c r="Q107" i="8" s="1"/>
  <c r="L108" i="8"/>
  <c r="N108" i="8" s="1"/>
  <c r="R109" i="8"/>
  <c r="T109" i="8" s="1"/>
  <c r="O110" i="8"/>
  <c r="Q110" i="8" s="1"/>
  <c r="I112" i="8"/>
  <c r="K112" i="8" s="1"/>
  <c r="R112" i="8"/>
  <c r="T112" i="8" s="1"/>
  <c r="I114" i="8"/>
  <c r="K114" i="8" s="1"/>
  <c r="R114" i="8"/>
  <c r="T114" i="8" s="1"/>
  <c r="O115" i="8"/>
  <c r="Q115" i="8" s="1"/>
  <c r="L116" i="8"/>
  <c r="N116" i="8" s="1"/>
  <c r="R117" i="8"/>
  <c r="T117" i="8" s="1"/>
  <c r="O118" i="8"/>
  <c r="Q118" i="8" s="1"/>
  <c r="I120" i="8"/>
  <c r="K120" i="8" s="1"/>
  <c r="R120" i="8"/>
  <c r="T120" i="8" s="1"/>
  <c r="O81" i="8"/>
  <c r="Q81" i="8" s="1"/>
  <c r="F81" i="8"/>
  <c r="H81" i="8" s="1"/>
  <c r="I80" i="8"/>
  <c r="K80" i="8" s="1"/>
  <c r="I82" i="8"/>
  <c r="K82" i="8" s="1"/>
  <c r="O82" i="8"/>
  <c r="Q82" i="8" s="1"/>
  <c r="U82" i="8"/>
  <c r="W82" i="8" s="1"/>
  <c r="U11" i="8"/>
  <c r="W11" i="8" s="1"/>
  <c r="O13" i="8"/>
  <c r="Q13" i="8" s="1"/>
  <c r="I15" i="8"/>
  <c r="K15" i="8" s="1"/>
  <c r="I16" i="8"/>
  <c r="K16" i="8" s="1"/>
  <c r="I18" i="8"/>
  <c r="K18" i="8" s="1"/>
  <c r="L20" i="8"/>
  <c r="N20" i="8" s="1"/>
  <c r="L30" i="8"/>
  <c r="F32" i="8"/>
  <c r="H32" i="8" s="1"/>
  <c r="F35" i="8"/>
  <c r="H35" i="8" s="1"/>
  <c r="L38" i="8"/>
  <c r="N38" i="8" s="1"/>
  <c r="F40" i="8"/>
  <c r="H40" i="8" s="1"/>
  <c r="F43" i="8"/>
  <c r="H43" i="8" s="1"/>
  <c r="L90" i="8"/>
  <c r="N90" i="8" s="1"/>
  <c r="F92" i="8"/>
  <c r="H92" i="8" s="1"/>
  <c r="R93" i="8"/>
  <c r="T93" i="8" s="1"/>
  <c r="F99" i="8"/>
  <c r="H99" i="8" s="1"/>
  <c r="I102" i="8"/>
  <c r="K102" i="8" s="1"/>
  <c r="O103" i="8"/>
  <c r="Q103" i="8" s="1"/>
  <c r="R105" i="8"/>
  <c r="T105" i="8" s="1"/>
  <c r="I108" i="8"/>
  <c r="K108" i="8" s="1"/>
  <c r="I110" i="8"/>
  <c r="K110" i="8" s="1"/>
  <c r="O111" i="8"/>
  <c r="Q111" i="8" s="1"/>
  <c r="R113" i="8"/>
  <c r="T113" i="8" s="1"/>
  <c r="I116" i="8"/>
  <c r="K116" i="8" s="1"/>
  <c r="I118" i="8"/>
  <c r="K118" i="8" s="1"/>
  <c r="O119" i="8"/>
  <c r="Q119" i="8" s="1"/>
  <c r="U80" i="8"/>
  <c r="W80" i="8" s="1"/>
  <c r="F82" i="8"/>
  <c r="H82" i="8" s="1"/>
  <c r="L82" i="8"/>
  <c r="N82" i="8" s="1"/>
  <c r="F33" i="9"/>
  <c r="H33" i="9" s="1"/>
  <c r="F35" i="9"/>
  <c r="H35" i="9" s="1"/>
  <c r="F37" i="9"/>
  <c r="H37" i="9" s="1"/>
  <c r="F39" i="9"/>
  <c r="H39" i="9" s="1"/>
  <c r="F41" i="9"/>
  <c r="H41" i="9" s="1"/>
  <c r="F43" i="9"/>
  <c r="H43" i="9" s="1"/>
  <c r="F45" i="9"/>
  <c r="H45" i="9" s="1"/>
  <c r="F31" i="9"/>
  <c r="H31" i="9" s="1"/>
  <c r="F30" i="9"/>
  <c r="F11" i="9"/>
  <c r="H11" i="9" s="1"/>
  <c r="F13" i="9"/>
  <c r="H13" i="9" s="1"/>
  <c r="F15" i="9"/>
  <c r="H15" i="9" s="1"/>
  <c r="F17" i="9"/>
  <c r="H17" i="9" s="1"/>
  <c r="F19" i="9"/>
  <c r="H19" i="9" s="1"/>
  <c r="F21" i="9"/>
  <c r="H21" i="9" s="1"/>
  <c r="F23" i="9"/>
  <c r="H23" i="9" s="1"/>
  <c r="F9" i="9"/>
  <c r="H9" i="9" s="1"/>
  <c r="R91" i="8"/>
  <c r="T91" i="8" s="1"/>
  <c r="F93" i="8"/>
  <c r="H93" i="8" s="1"/>
  <c r="O93" i="8"/>
  <c r="Q93" i="8" s="1"/>
  <c r="R95" i="8"/>
  <c r="T95" i="8" s="1"/>
  <c r="F97" i="8"/>
  <c r="H97" i="8" s="1"/>
  <c r="O97" i="8"/>
  <c r="Q97" i="8" s="1"/>
  <c r="R99" i="8"/>
  <c r="T99" i="8" s="1"/>
  <c r="F101" i="8"/>
  <c r="H101" i="8" s="1"/>
  <c r="O101" i="8"/>
  <c r="Q101" i="8" s="1"/>
  <c r="R103" i="8"/>
  <c r="T103" i="8" s="1"/>
  <c r="F105" i="8"/>
  <c r="H105" i="8" s="1"/>
  <c r="O105" i="8"/>
  <c r="Q105" i="8" s="1"/>
  <c r="R107" i="8"/>
  <c r="T107" i="8" s="1"/>
  <c r="F109" i="8"/>
  <c r="H109" i="8" s="1"/>
  <c r="O109" i="8"/>
  <c r="Q109" i="8" s="1"/>
  <c r="R111" i="8"/>
  <c r="T111" i="8" s="1"/>
  <c r="F113" i="8"/>
  <c r="H113" i="8" s="1"/>
  <c r="O113" i="8"/>
  <c r="Q113" i="8" s="1"/>
  <c r="R115" i="8"/>
  <c r="T115" i="8" s="1"/>
  <c r="F117" i="8"/>
  <c r="H117" i="8" s="1"/>
  <c r="O117" i="8"/>
  <c r="Q117" i="8" s="1"/>
  <c r="R119" i="8"/>
  <c r="T119" i="8" s="1"/>
  <c r="I91" i="8"/>
  <c r="K91" i="8" s="1"/>
  <c r="L93" i="8"/>
  <c r="N93" i="8" s="1"/>
  <c r="U93" i="8"/>
  <c r="W93" i="8" s="1"/>
  <c r="I95" i="8"/>
  <c r="K95" i="8" s="1"/>
  <c r="L97" i="8"/>
  <c r="N97" i="8" s="1"/>
  <c r="U97" i="8"/>
  <c r="W97" i="8" s="1"/>
  <c r="I99" i="8"/>
  <c r="K99" i="8" s="1"/>
  <c r="L101" i="8"/>
  <c r="N101" i="8" s="1"/>
  <c r="U101" i="8"/>
  <c r="W101" i="8" s="1"/>
  <c r="I103" i="8"/>
  <c r="K103" i="8" s="1"/>
  <c r="L105" i="8"/>
  <c r="N105" i="8" s="1"/>
  <c r="U105" i="8"/>
  <c r="W105" i="8" s="1"/>
  <c r="I107" i="8"/>
  <c r="K107" i="8" s="1"/>
  <c r="L109" i="8"/>
  <c r="N109" i="8" s="1"/>
  <c r="U109" i="8"/>
  <c r="W109" i="8" s="1"/>
  <c r="I111" i="8"/>
  <c r="K111" i="8" s="1"/>
  <c r="L113" i="8"/>
  <c r="N113" i="8" s="1"/>
  <c r="U113" i="8"/>
  <c r="W113" i="8" s="1"/>
  <c r="I115" i="8"/>
  <c r="K115" i="8" s="1"/>
  <c r="L117" i="8"/>
  <c r="N117" i="8" s="1"/>
  <c r="U117" i="8"/>
  <c r="W117" i="8" s="1"/>
  <c r="I119" i="8"/>
  <c r="K119" i="8" s="1"/>
  <c r="L91" i="8"/>
  <c r="N91" i="8" s="1"/>
  <c r="L95" i="8"/>
  <c r="N95" i="8" s="1"/>
  <c r="L99" i="8"/>
  <c r="N99" i="8" s="1"/>
  <c r="L103" i="8"/>
  <c r="N103" i="8" s="1"/>
  <c r="L107" i="8"/>
  <c r="N107" i="8" s="1"/>
  <c r="L111" i="8"/>
  <c r="N111" i="8" s="1"/>
  <c r="L115" i="8"/>
  <c r="N115" i="8" s="1"/>
  <c r="L119" i="8"/>
  <c r="N119" i="8" s="1"/>
  <c r="R90" i="8"/>
  <c r="T90" i="8" s="1"/>
  <c r="I90" i="8"/>
  <c r="K90" i="8" s="1"/>
  <c r="F90" i="8"/>
  <c r="H90" i="8" s="1"/>
  <c r="I89" i="8"/>
  <c r="F89" i="8"/>
  <c r="H89" i="8" s="1"/>
  <c r="O89" i="8"/>
  <c r="L89" i="8"/>
  <c r="F55" i="8"/>
  <c r="H55" i="8" s="1"/>
  <c r="L56" i="8"/>
  <c r="N56" i="8" s="1"/>
  <c r="R57" i="8"/>
  <c r="T57" i="8" s="1"/>
  <c r="F59" i="8"/>
  <c r="H59" i="8" s="1"/>
  <c r="O59" i="8"/>
  <c r="Q59" i="8" s="1"/>
  <c r="L60" i="8"/>
  <c r="N60" i="8" s="1"/>
  <c r="R61" i="8"/>
  <c r="T61" i="8" s="1"/>
  <c r="F63" i="8"/>
  <c r="H63" i="8" s="1"/>
  <c r="O63" i="8"/>
  <c r="Q63" i="8" s="1"/>
  <c r="L64" i="8"/>
  <c r="N64" i="8" s="1"/>
  <c r="R65" i="8"/>
  <c r="T65" i="8" s="1"/>
  <c r="F67" i="8"/>
  <c r="H67" i="8" s="1"/>
  <c r="O67" i="8"/>
  <c r="Q67" i="8" s="1"/>
  <c r="L68" i="8"/>
  <c r="N68" i="8" s="1"/>
  <c r="R69" i="8"/>
  <c r="T69" i="8" s="1"/>
  <c r="F71" i="8"/>
  <c r="H71" i="8" s="1"/>
  <c r="O71" i="8"/>
  <c r="Q71" i="8" s="1"/>
  <c r="L72" i="8"/>
  <c r="N72" i="8" s="1"/>
  <c r="R73" i="8"/>
  <c r="T73" i="8" s="1"/>
  <c r="F75" i="8"/>
  <c r="H75" i="8" s="1"/>
  <c r="O75" i="8"/>
  <c r="Q75" i="8" s="1"/>
  <c r="L76" i="8"/>
  <c r="N76" i="8" s="1"/>
  <c r="R77" i="8"/>
  <c r="T77" i="8" s="1"/>
  <c r="F79" i="8"/>
  <c r="H79" i="8" s="1"/>
  <c r="O79" i="8"/>
  <c r="Q79" i="8" s="1"/>
  <c r="L59" i="8"/>
  <c r="N59" i="8" s="1"/>
  <c r="L63" i="8"/>
  <c r="N63" i="8" s="1"/>
  <c r="L67" i="8"/>
  <c r="N67" i="8" s="1"/>
  <c r="L71" i="8"/>
  <c r="N71" i="8" s="1"/>
  <c r="L75" i="8"/>
  <c r="N75" i="8" s="1"/>
  <c r="L79" i="8"/>
  <c r="N79" i="8" s="1"/>
  <c r="F52" i="8"/>
  <c r="H52" i="8" s="1"/>
  <c r="O52" i="8"/>
  <c r="L52" i="8"/>
  <c r="U52" i="8"/>
  <c r="L31" i="8"/>
  <c r="N31" i="8" s="1"/>
  <c r="U31" i="8"/>
  <c r="W31" i="8" s="1"/>
  <c r="U35" i="8"/>
  <c r="W35" i="8" s="1"/>
  <c r="I37" i="8"/>
  <c r="K37" i="8" s="1"/>
  <c r="U39" i="8"/>
  <c r="W39" i="8" s="1"/>
  <c r="U43" i="8"/>
  <c r="W43" i="8" s="1"/>
  <c r="I45" i="8"/>
  <c r="K45" i="8" s="1"/>
  <c r="R31" i="8"/>
  <c r="T31" i="8" s="1"/>
  <c r="F33" i="8"/>
  <c r="H33" i="8" s="1"/>
  <c r="O33" i="8"/>
  <c r="Q33" i="8" s="1"/>
  <c r="R35" i="8"/>
  <c r="T35" i="8" s="1"/>
  <c r="F37" i="8"/>
  <c r="H37" i="8" s="1"/>
  <c r="O37" i="8"/>
  <c r="Q37" i="8" s="1"/>
  <c r="R39" i="8"/>
  <c r="T39" i="8" s="1"/>
  <c r="F41" i="8"/>
  <c r="H41" i="8" s="1"/>
  <c r="O41" i="8"/>
  <c r="Q41" i="8" s="1"/>
  <c r="R43" i="8"/>
  <c r="T43" i="8" s="1"/>
  <c r="F45" i="8"/>
  <c r="H45" i="8" s="1"/>
  <c r="O45" i="8"/>
  <c r="Q45" i="8" s="1"/>
  <c r="I33" i="8"/>
  <c r="K33" i="8" s="1"/>
  <c r="L35" i="8"/>
  <c r="N35" i="8" s="1"/>
  <c r="L39" i="8"/>
  <c r="N39" i="8" s="1"/>
  <c r="I41" i="8"/>
  <c r="K41" i="8" s="1"/>
  <c r="L43" i="8"/>
  <c r="N43" i="8" s="1"/>
  <c r="L33" i="8"/>
  <c r="N33" i="8" s="1"/>
  <c r="L37" i="8"/>
  <c r="N37" i="8" s="1"/>
  <c r="L41" i="8"/>
  <c r="N41" i="8" s="1"/>
  <c r="L45" i="8"/>
  <c r="N45" i="8" s="1"/>
  <c r="R30" i="8"/>
  <c r="I30" i="8"/>
  <c r="F30" i="8"/>
  <c r="H30" i="8" s="1"/>
  <c r="U17" i="8"/>
  <c r="W17" i="8" s="1"/>
  <c r="I19" i="8"/>
  <c r="K19" i="8" s="1"/>
  <c r="L21" i="8"/>
  <c r="N21" i="8" s="1"/>
  <c r="U21" i="8"/>
  <c r="W21" i="8" s="1"/>
  <c r="I23" i="8"/>
  <c r="K23" i="8" s="1"/>
  <c r="L11" i="8"/>
  <c r="N11" i="8" s="1"/>
  <c r="L13" i="8"/>
  <c r="N13" i="8" s="1"/>
  <c r="L15" i="8"/>
  <c r="N15" i="8" s="1"/>
  <c r="L17" i="8"/>
  <c r="N17" i="8" s="1"/>
  <c r="O19" i="8"/>
  <c r="Q19" i="8" s="1"/>
  <c r="R21" i="8"/>
  <c r="T21" i="8" s="1"/>
  <c r="O23" i="8"/>
  <c r="Q23" i="8" s="1"/>
  <c r="L19" i="8"/>
  <c r="N19" i="8" s="1"/>
  <c r="L23" i="8"/>
  <c r="N23" i="8" s="1"/>
  <c r="L9" i="8"/>
  <c r="J12" i="4"/>
  <c r="D23" i="7" l="1"/>
  <c r="G17" i="7"/>
  <c r="N32" i="9"/>
  <c r="N46" i="9" s="1"/>
  <c r="E22" i="4" s="1"/>
  <c r="E27" i="4" s="1"/>
  <c r="H46" i="8"/>
  <c r="E6" i="4" s="1"/>
  <c r="E23" i="4" s="1"/>
  <c r="E28" i="4" s="1"/>
  <c r="T89" i="8"/>
  <c r="T121" i="8" s="1"/>
  <c r="G10" i="4" s="1"/>
  <c r="R121" i="8"/>
  <c r="N89" i="8"/>
  <c r="N121" i="8" s="1"/>
  <c r="G8" i="4" s="1"/>
  <c r="L121" i="8"/>
  <c r="K89" i="8"/>
  <c r="K121" i="8" s="1"/>
  <c r="G7" i="4" s="1"/>
  <c r="I121" i="8"/>
  <c r="Q89" i="8"/>
  <c r="Q121" i="8" s="1"/>
  <c r="G9" i="4" s="1"/>
  <c r="O121" i="8"/>
  <c r="U121" i="8"/>
  <c r="N52" i="8"/>
  <c r="N84" i="8" s="1"/>
  <c r="F8" i="4" s="1"/>
  <c r="L84" i="8"/>
  <c r="K52" i="8"/>
  <c r="K84" i="8" s="1"/>
  <c r="F7" i="4" s="1"/>
  <c r="I84" i="8"/>
  <c r="T54" i="8"/>
  <c r="T84" i="8" s="1"/>
  <c r="F10" i="4" s="1"/>
  <c r="R84" i="8"/>
  <c r="Q52" i="8"/>
  <c r="Q84" i="8" s="1"/>
  <c r="F9" i="4" s="1"/>
  <c r="O84" i="8"/>
  <c r="W52" i="8"/>
  <c r="W84" i="8" s="1"/>
  <c r="U84" i="8"/>
  <c r="W30" i="8"/>
  <c r="W46" i="8" s="1"/>
  <c r="U46" i="8"/>
  <c r="T30" i="8"/>
  <c r="T46" i="8" s="1"/>
  <c r="E10" i="4" s="1"/>
  <c r="R46" i="8"/>
  <c r="O46" i="8"/>
  <c r="K30" i="8"/>
  <c r="K46" i="8" s="1"/>
  <c r="E7" i="4" s="1"/>
  <c r="I46" i="8"/>
  <c r="N30" i="8"/>
  <c r="N46" i="8" s="1"/>
  <c r="E8" i="4" s="1"/>
  <c r="L46" i="8"/>
  <c r="N24" i="9"/>
  <c r="D22" i="4" s="1"/>
  <c r="D27" i="4" s="1"/>
  <c r="J16" i="7"/>
  <c r="D22" i="7"/>
  <c r="G16" i="7"/>
  <c r="G23" i="7"/>
  <c r="J23" i="7"/>
  <c r="W121" i="8"/>
  <c r="Q46" i="8"/>
  <c r="E9" i="4" s="1"/>
  <c r="H85" i="9"/>
  <c r="H86" i="9" s="1"/>
  <c r="F20" i="4" s="1"/>
  <c r="F25" i="4" s="1"/>
  <c r="F30" i="4" s="1"/>
  <c r="K85" i="9"/>
  <c r="K86" i="9" s="1"/>
  <c r="F21" i="4" s="1"/>
  <c r="F26" i="4" s="1"/>
  <c r="K9" i="9"/>
  <c r="K24" i="9" s="1"/>
  <c r="D21" i="4" s="1"/>
  <c r="D26" i="4" s="1"/>
  <c r="I24" i="9"/>
  <c r="L24" i="9"/>
  <c r="H24" i="9"/>
  <c r="D20" i="4" s="1"/>
  <c r="D25" i="4" s="1"/>
  <c r="D30" i="4" s="1"/>
  <c r="K46" i="9"/>
  <c r="E21" i="4" s="1"/>
  <c r="E26" i="4" s="1"/>
  <c r="K91" i="9"/>
  <c r="K123" i="9" s="1"/>
  <c r="G21" i="4" s="1"/>
  <c r="G26" i="4" s="1"/>
  <c r="I123" i="9"/>
  <c r="G125" i="9"/>
  <c r="L123" i="9"/>
  <c r="H30" i="9"/>
  <c r="H46" i="9" s="1"/>
  <c r="E20" i="4" s="1"/>
  <c r="E25" i="4" s="1"/>
  <c r="E30" i="4" s="1"/>
  <c r="F46" i="9"/>
  <c r="I46" i="9"/>
  <c r="L86" i="9"/>
  <c r="J125" i="9"/>
  <c r="H123" i="9"/>
  <c r="G20" i="4" s="1"/>
  <c r="G25" i="4" s="1"/>
  <c r="G30" i="4" s="1"/>
  <c r="M125" i="9"/>
  <c r="N123" i="9"/>
  <c r="G22" i="4" s="1"/>
  <c r="G27" i="4" s="1"/>
  <c r="N86" i="9"/>
  <c r="F22" i="4" s="1"/>
  <c r="F27" i="4" s="1"/>
  <c r="H84" i="8"/>
  <c r="F6" i="4" s="1"/>
  <c r="H121" i="8"/>
  <c r="G6" i="4" s="1"/>
  <c r="K24" i="8"/>
  <c r="D7" i="4" s="1"/>
  <c r="T24" i="8"/>
  <c r="D10" i="4" s="1"/>
  <c r="Q9" i="8"/>
  <c r="Q24" i="8" s="1"/>
  <c r="D9" i="4" s="1"/>
  <c r="O24" i="8"/>
  <c r="W9" i="8"/>
  <c r="W24" i="8" s="1"/>
  <c r="D11" i="4" s="1"/>
  <c r="U24" i="8"/>
  <c r="H24" i="8"/>
  <c r="D6" i="4" s="1"/>
  <c r="D23" i="4" s="1"/>
  <c r="D28" i="4" s="1"/>
  <c r="I24" i="8"/>
  <c r="R24" i="8"/>
  <c r="N9" i="8"/>
  <c r="N24" i="8" s="1"/>
  <c r="D8" i="4" s="1"/>
  <c r="L24" i="8"/>
  <c r="E12" i="4" l="1"/>
  <c r="G23" i="4"/>
  <c r="G28" i="4" s="1"/>
  <c r="G12" i="4"/>
  <c r="F23" i="4"/>
  <c r="F28" i="4" s="1"/>
  <c r="F12" i="4"/>
  <c r="G22" i="7"/>
  <c r="G24" i="7" s="1"/>
  <c r="I20" i="4" s="1"/>
  <c r="I25" i="4" s="1"/>
  <c r="I30" i="4" s="1"/>
  <c r="J22" i="7"/>
  <c r="J24" i="7" s="1"/>
  <c r="I21" i="4" s="1"/>
  <c r="I26" i="4" s="1"/>
  <c r="D12" i="4"/>
  <c r="F86" i="9"/>
  <c r="I86" i="9"/>
  <c r="I125" i="9" s="1"/>
  <c r="L125" i="9"/>
  <c r="H125" i="9"/>
  <c r="K125" i="9"/>
  <c r="N125" i="9"/>
  <c r="M12" i="7"/>
  <c r="I8" i="4" s="1"/>
  <c r="J12" i="7"/>
  <c r="I7" i="4" s="1"/>
  <c r="G18" i="7"/>
  <c r="I9" i="4" s="1"/>
  <c r="J18" i="7"/>
  <c r="I10" i="4" s="1"/>
  <c r="M18" i="7"/>
  <c r="I11" i="4" s="1"/>
  <c r="G12" i="7"/>
  <c r="I6" i="4" s="1"/>
  <c r="I23" i="4" s="1"/>
  <c r="I28" i="4" s="1"/>
  <c r="M24" i="7"/>
  <c r="I22" i="4" s="1"/>
  <c r="I27" i="4" s="1"/>
  <c r="I12" i="4" l="1"/>
  <c r="G20" i="5" l="1"/>
  <c r="G29" i="5"/>
  <c r="G24" i="5"/>
  <c r="G25" i="5" s="1"/>
  <c r="G15" i="4" s="1"/>
  <c r="G28" i="5"/>
  <c r="G27" i="5"/>
  <c r="G21" i="5"/>
  <c r="G19" i="5"/>
  <c r="G16" i="5"/>
  <c r="G15" i="5"/>
  <c r="G14" i="5"/>
  <c r="G11" i="5"/>
  <c r="D45" i="6"/>
  <c r="L45" i="6" s="1"/>
  <c r="D44" i="6"/>
  <c r="D43" i="6"/>
  <c r="L43" i="6" s="1"/>
  <c r="D42" i="6"/>
  <c r="H42" i="6" s="1"/>
  <c r="D41" i="6"/>
  <c r="D40" i="6"/>
  <c r="D39" i="6"/>
  <c r="E16" i="6"/>
  <c r="E45" i="6" s="1"/>
  <c r="D16" i="6"/>
  <c r="L30" i="6" s="1"/>
  <c r="E15" i="6"/>
  <c r="E44" i="6" s="1"/>
  <c r="D15" i="6"/>
  <c r="H29" i="6" s="1"/>
  <c r="E14" i="6"/>
  <c r="E43" i="6" s="1"/>
  <c r="D14" i="6"/>
  <c r="J28" i="6" s="1"/>
  <c r="E13" i="6"/>
  <c r="E42" i="6" s="1"/>
  <c r="D13" i="6"/>
  <c r="J13" i="6" s="1"/>
  <c r="E12" i="6"/>
  <c r="L26" i="6" s="1"/>
  <c r="D12" i="6"/>
  <c r="E11" i="6"/>
  <c r="H25" i="6" s="1"/>
  <c r="D11" i="6"/>
  <c r="E10" i="6"/>
  <c r="J24" i="6" s="1"/>
  <c r="D10" i="6"/>
  <c r="E9" i="6"/>
  <c r="D9" i="6"/>
  <c r="E8" i="6"/>
  <c r="E37" i="6" s="1"/>
  <c r="D8" i="6"/>
  <c r="G10" i="5"/>
  <c r="J9" i="6" l="1"/>
  <c r="E38" i="6"/>
  <c r="J37" i="6"/>
  <c r="H37" i="6"/>
  <c r="L37" i="6"/>
  <c r="L8" i="6"/>
  <c r="H8" i="6"/>
  <c r="H16" i="6"/>
  <c r="H23" i="6"/>
  <c r="J15" i="6"/>
  <c r="J30" i="6"/>
  <c r="J11" i="6"/>
  <c r="H27" i="6"/>
  <c r="L14" i="6"/>
  <c r="L28" i="6"/>
  <c r="L10" i="6"/>
  <c r="J26" i="6"/>
  <c r="H43" i="6"/>
  <c r="H9" i="6"/>
  <c r="H13" i="6"/>
  <c r="J8" i="6"/>
  <c r="J12" i="6"/>
  <c r="J16" i="6"/>
  <c r="L11" i="6"/>
  <c r="L15" i="6"/>
  <c r="H24" i="6"/>
  <c r="H28" i="6"/>
  <c r="J23" i="6"/>
  <c r="J27" i="6"/>
  <c r="L22" i="6"/>
  <c r="L25" i="6"/>
  <c r="L29" i="6"/>
  <c r="J22" i="6"/>
  <c r="J45" i="6"/>
  <c r="H11" i="6"/>
  <c r="H15" i="6"/>
  <c r="J10" i="6"/>
  <c r="J14" i="6"/>
  <c r="L9" i="6"/>
  <c r="L13" i="6"/>
  <c r="H22" i="6"/>
  <c r="H26" i="6"/>
  <c r="H30" i="6"/>
  <c r="J25" i="6"/>
  <c r="J29" i="6"/>
  <c r="L23" i="6"/>
  <c r="L27" i="6"/>
  <c r="H12" i="6"/>
  <c r="L24" i="6"/>
  <c r="J43" i="6"/>
  <c r="H45" i="6"/>
  <c r="H10" i="6"/>
  <c r="H14" i="6"/>
  <c r="L12" i="6"/>
  <c r="L16" i="6"/>
  <c r="G30" i="5"/>
  <c r="H15" i="4" s="1"/>
  <c r="G22" i="5"/>
  <c r="F15" i="4" s="1"/>
  <c r="G17" i="5"/>
  <c r="E15" i="4" s="1"/>
  <c r="G12" i="5"/>
  <c r="D15" i="4" s="1"/>
  <c r="E40" i="6"/>
  <c r="E39" i="6"/>
  <c r="E41" i="6"/>
  <c r="J42" i="6"/>
  <c r="J44" i="6"/>
  <c r="L42" i="6"/>
  <c r="L44" i="6"/>
  <c r="H44" i="6"/>
  <c r="H38" i="6" l="1"/>
  <c r="L38" i="6"/>
  <c r="J38" i="6"/>
  <c r="L17" i="6"/>
  <c r="H8" i="4" s="1"/>
  <c r="L31" i="6"/>
  <c r="H11" i="4" s="1"/>
  <c r="H17" i="6"/>
  <c r="H6" i="4" s="1"/>
  <c r="H31" i="6"/>
  <c r="H9" i="4" s="1"/>
  <c r="J31" i="6"/>
  <c r="H10" i="4" s="1"/>
  <c r="J17" i="6"/>
  <c r="H7" i="4" s="1"/>
  <c r="J15" i="4"/>
  <c r="J17" i="4" s="1"/>
  <c r="G33" i="5"/>
  <c r="L39" i="6"/>
  <c r="H39" i="6"/>
  <c r="J39" i="6"/>
  <c r="L41" i="6"/>
  <c r="H41" i="6"/>
  <c r="J41" i="6"/>
  <c r="H40" i="6"/>
  <c r="L40" i="6"/>
  <c r="J40" i="6"/>
  <c r="H12" i="4" l="1"/>
  <c r="H23" i="4"/>
  <c r="H28" i="4" s="1"/>
  <c r="H46" i="6"/>
  <c r="H20" i="4" s="1"/>
  <c r="H25" i="4" s="1"/>
  <c r="H30" i="4" s="1"/>
  <c r="J46" i="6"/>
  <c r="H21" i="4" s="1"/>
  <c r="L46" i="6"/>
  <c r="H22" i="4" s="1"/>
  <c r="J28" i="4" l="1"/>
  <c r="J23" i="4"/>
  <c r="J20" i="4"/>
  <c r="J21" i="4"/>
  <c r="H26" i="4"/>
  <c r="J26" i="4" s="1"/>
  <c r="J22" i="4"/>
  <c r="H27" i="4"/>
  <c r="J27" i="4" s="1"/>
  <c r="J30" i="4"/>
  <c r="J31" i="4" s="1"/>
  <c r="J25" i="4"/>
  <c r="J24" i="4" l="1"/>
  <c r="J29" i="4"/>
  <c r="J33" i="4" l="1"/>
</calcChain>
</file>

<file path=xl/sharedStrings.xml><?xml version="1.0" encoding="utf-8"?>
<sst xmlns="http://schemas.openxmlformats.org/spreadsheetml/2006/main" count="970" uniqueCount="229">
  <si>
    <t>INSTITUTO COLOMBIANA PARA LA EVALUACIÓN
 DE LA EDUCACIÓN - ICFES</t>
  </si>
  <si>
    <r>
      <t>CONVOCATORIA PUBLICA NO -</t>
    </r>
    <r>
      <rPr>
        <b/>
        <sz val="9"/>
        <color indexed="10"/>
        <rFont val="Arial"/>
        <family val="2"/>
      </rPr>
      <t>006</t>
    </r>
    <r>
      <rPr>
        <b/>
        <sz val="9"/>
        <color indexed="8"/>
        <rFont val="Arial"/>
        <family val="2"/>
      </rPr>
      <t>-2015</t>
    </r>
  </si>
  <si>
    <r>
      <t>FORMATO No. 4</t>
    </r>
    <r>
      <rPr>
        <b/>
        <sz val="9"/>
        <color indexed="10"/>
        <rFont val="Arial"/>
        <family val="2"/>
      </rPr>
      <t xml:space="preserve"> </t>
    </r>
    <r>
      <rPr>
        <b/>
        <sz val="9"/>
        <color indexed="8"/>
        <rFont val="Arial"/>
        <family val="2"/>
      </rPr>
      <t>- OFERTA ECONÓMICA - TRANSPORTE</t>
    </r>
  </si>
  <si>
    <r>
      <t xml:space="preserve">Instrucciones:
</t>
    </r>
    <r>
      <rPr>
        <sz val="11"/>
        <color indexed="8"/>
        <rFont val="Arial"/>
        <family val="2"/>
      </rPr>
      <t xml:space="preserve">Regtistrar el precio unitario para las cantidades máximas ( </t>
    </r>
    <r>
      <rPr>
        <b/>
        <sz val="11"/>
        <color indexed="8"/>
        <rFont val="Arial"/>
        <family val="2"/>
      </rPr>
      <t xml:space="preserve">casilla Precio unitario para cantidades máximas) </t>
    </r>
    <r>
      <rPr>
        <sz val="11"/>
        <color indexed="8"/>
        <rFont val="Arial"/>
        <family val="2"/>
      </rPr>
      <t>y cantidades mínimas (</t>
    </r>
    <r>
      <rPr>
        <b/>
        <sz val="11"/>
        <color indexed="8"/>
        <rFont val="Arial"/>
        <family val="2"/>
      </rPr>
      <t xml:space="preserve">casilla Precio unitario para cantidades mínimas) </t>
    </r>
    <r>
      <rPr>
        <sz val="11"/>
        <color indexed="8"/>
        <rFont val="Arial"/>
        <family val="2"/>
      </rPr>
      <t xml:space="preserve">para cada uno de los trayectos que se registran en la casilla </t>
    </r>
    <r>
      <rPr>
        <b/>
        <sz val="11"/>
        <color indexed="8"/>
        <rFont val="Arial"/>
        <family val="2"/>
      </rPr>
      <t>Descripción.</t>
    </r>
    <r>
      <rPr>
        <sz val="11"/>
        <color indexed="8"/>
        <rFont val="Arial"/>
        <family val="2"/>
      </rPr>
      <t xml:space="preserve"> 
La cantidad recorrdio por trayecto: Hace referencia al transporte ida y vuelta de los paquetes de cuadernillos o kits en empaque primario.
Los valores aqui ofertados serán tenidos en cuenta para el cálculo de la oferta final, el precio unitario para cantidades máximas será con el que se calculará el precio de transporte de la prueba Saber 11 A de las vigencias 2015-2016 y 2017.
Los precios unitarios para las cantidades mínimas será con el que se calculará el precio de transporte de las pruebas Saber Pro 3, Saber 11 B y Saber Pro 2 de las vigencias 2015. 2016. 2017 y 2018.
Los trayectos donde no se tienen cantidades corresponde a transportes no contemplados por el ICFES.</t>
    </r>
  </si>
  <si>
    <t>NOMBRE DEL OFERENTE:</t>
  </si>
  <si>
    <t xml:space="preserve"> 1. MATERIAL KITS DE APLICACIÓN</t>
  </si>
  <si>
    <t>Corresponde al transporte de los Kits hasta cada uno de los sitios de capacitación requeridos para cada una de las pruebas.</t>
  </si>
  <si>
    <t>ÍTEM</t>
  </si>
  <si>
    <t>DESCRIPCIÓN</t>
  </si>
  <si>
    <t>UNIDAD</t>
  </si>
  <si>
    <t>CANTIDAD RECORRIDO POR TRAYECTO</t>
  </si>
  <si>
    <t>NÚMERO MÁXIMO DE PAQUETES</t>
  </si>
  <si>
    <t>PRECIO UNITARIO PARA CANTIDADES MÁXIMAS</t>
  </si>
  <si>
    <t>NÚMERO MÍNIMO DE PAQUETES</t>
  </si>
  <si>
    <t>PRECIO UNITARIO PARA CANTIDADES MÍNIMAS</t>
  </si>
  <si>
    <t>BOGOTÁ</t>
  </si>
  <si>
    <t>Trayecto</t>
  </si>
  <si>
    <t>MEDELLIN</t>
  </si>
  <si>
    <t>CALI</t>
  </si>
  <si>
    <t>POPAYAN</t>
  </si>
  <si>
    <t>PASTO</t>
  </si>
  <si>
    <t>BUCARAMANGA</t>
  </si>
  <si>
    <t>CUCUTA</t>
  </si>
  <si>
    <t>IBAGUE</t>
  </si>
  <si>
    <t>CARTAGENA</t>
  </si>
  <si>
    <t>TUNJA</t>
  </si>
  <si>
    <t>VALLEDUPAR</t>
  </si>
  <si>
    <t>MONTERIA</t>
  </si>
  <si>
    <t>MANIZALES</t>
  </si>
  <si>
    <t>NEIVA</t>
  </si>
  <si>
    <t>BARRANQUILLA</t>
  </si>
  <si>
    <t>2. MATERIAL DE EXAMEN</t>
  </si>
  <si>
    <t>Corresponde al transporte del material de examen en papel o elementos electrónicos incluyendo logística de entrega e inversa para cada uno de los desplazamientos</t>
  </si>
  <si>
    <t>2.1 TRANSPORTE A BODEGAS REGIONALES</t>
  </si>
  <si>
    <t>BODEGA IMPRESOR - PRINCIPAL (BOGOTÁ)</t>
  </si>
  <si>
    <t xml:space="preserve"> BODEGA  REGIONAL (BOGOTÁ) </t>
  </si>
  <si>
    <t xml:space="preserve"> BODEGA  REGIONAL (MEDELLIN) </t>
  </si>
  <si>
    <t xml:space="preserve"> BODEGA  REGIONAL (CALÍ) </t>
  </si>
  <si>
    <t xml:space="preserve"> BODEGA  REGIONAL (BARRANQUILLA) </t>
  </si>
  <si>
    <t xml:space="preserve"> BODEGA  REGIONAL (CARTAGENA) </t>
  </si>
  <si>
    <t xml:space="preserve"> BODEGA  REGIONAL (NEIVA) </t>
  </si>
  <si>
    <t xml:space="preserve"> BODEGA  REGIONAL (IBAGUE) </t>
  </si>
  <si>
    <t xml:space="preserve"> BODEGA  REGIONAL (PASTO) </t>
  </si>
  <si>
    <t xml:space="preserve"> BODEGA  REGIONAL (TUNJA) </t>
  </si>
  <si>
    <t xml:space="preserve"> BODEGA  REGIONAL (VALLEDUPAR) </t>
  </si>
  <si>
    <t xml:space="preserve"> BODEGA  REGIONAL (VILLAVICENCIO) </t>
  </si>
  <si>
    <t xml:space="preserve"> BODEGA  REGIONAL (BUCARAMANGA) </t>
  </si>
  <si>
    <t xml:space="preserve"> BODEGA  REGIONAL (MONTERIA) </t>
  </si>
  <si>
    <t xml:space="preserve"> BODEGA  REGIONAL (PEREIRA) </t>
  </si>
  <si>
    <t xml:space="preserve"> BODEGA  REGIONAL (MEDELLIN) - BODEGA REGIONAL (QUIBDO) </t>
  </si>
  <si>
    <t xml:space="preserve">2.2 TRANSPORTES A SITIOS DE APLICACIÓN CIUDAD CAPITAL </t>
  </si>
  <si>
    <t>LETICIA</t>
  </si>
  <si>
    <t>MEDELLÍN</t>
  </si>
  <si>
    <t>ARAUCA</t>
  </si>
  <si>
    <t>FLORENCIA</t>
  </si>
  <si>
    <t>YOPAL</t>
  </si>
  <si>
    <t>POPAYÁN</t>
  </si>
  <si>
    <t>QUIBDÓ</t>
  </si>
  <si>
    <t>MONTERÍA</t>
  </si>
  <si>
    <t>PUERTO INÍRIDA</t>
  </si>
  <si>
    <t>SAN JOSÉ DEL GUAVIARE</t>
  </si>
  <si>
    <t>RIOHACHA</t>
  </si>
  <si>
    <t>SANTA MARTA</t>
  </si>
  <si>
    <t>VILLAVICENCIO</t>
  </si>
  <si>
    <t>CÚCUTA</t>
  </si>
  <si>
    <t>MOCOA</t>
  </si>
  <si>
    <t>ARMENIA</t>
  </si>
  <si>
    <t>PEREIRA</t>
  </si>
  <si>
    <t>SANANDRES</t>
  </si>
  <si>
    <t>SINCELEJO</t>
  </si>
  <si>
    <t>IBAGUÉ</t>
  </si>
  <si>
    <t>MITÚ</t>
  </si>
  <si>
    <t>PUERTO CARREÑO</t>
  </si>
  <si>
    <t xml:space="preserve">2.3 TRANSPORTES A SITIOS DE APLICACIÓN MUNICIPIO NO CAPITAL </t>
  </si>
  <si>
    <t>AMAZONAS</t>
  </si>
  <si>
    <t>ANTIOQUIA</t>
  </si>
  <si>
    <t xml:space="preserve">ARAUCA </t>
  </si>
  <si>
    <t>ATLANTICO</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</si>
  <si>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</si>
  <si>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</si>
  <si>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</si>
  <si>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</si>
  <si>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</si>
  <si>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</si>
  <si>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</si>
  <si>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</si>
  <si>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</si>
  <si>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</si>
  <si>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</si>
  <si>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</si>
  <si>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</si>
  <si>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</si>
  <si>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</si>
  <si>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</si>
  <si>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</si>
  <si>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NORTE DE SANTANDER</t>
  </si>
  <si>
    <t>PUTUMAYO</t>
  </si>
  <si>
    <t>QUINDIO</t>
  </si>
  <si>
    <t>RISARALDA</t>
  </si>
  <si>
    <t>SAN ANDRES</t>
  </si>
  <si>
    <t>SANTANDER</t>
  </si>
  <si>
    <t>SUCRE</t>
  </si>
  <si>
    <t>TOLIMA</t>
  </si>
  <si>
    <t>VALLE DEL CAUCA</t>
  </si>
  <si>
    <t>VAUPES</t>
  </si>
  <si>
    <t>VICHADA</t>
  </si>
  <si>
    <t xml:space="preserve">FIRMA REPRESENTANTE LEGAL: </t>
  </si>
  <si>
    <t>NOMBRE REPRESENTANTE LEGAL:</t>
  </si>
  <si>
    <t xml:space="preserve">DIA </t>
  </si>
  <si>
    <t>REPRESENTANTES O DELEGADOS EN SITIOS DE APLICACIÓN</t>
  </si>
  <si>
    <t>OPERARIOS DE EMPAQUE</t>
  </si>
  <si>
    <t>MONTACARGUISTA</t>
  </si>
  <si>
    <t>SUPERVISORES DE EMPAQUE</t>
  </si>
  <si>
    <t>MES</t>
  </si>
  <si>
    <t>COORDINADOR DE ASEGURAMIENTO DE LA CALIDAD DEL PROCESO</t>
  </si>
  <si>
    <t>COORDINADOR DE INFORMATICA</t>
  </si>
  <si>
    <t>COORDINADOR NACIONAL DE SEGURIDAD</t>
  </si>
  <si>
    <t>COORDINADOR NACIONAL DE TRANSPORTE</t>
  </si>
  <si>
    <t>GERENTE DE PROYECTO</t>
  </si>
  <si>
    <t xml:space="preserve">VALOR MENSUAL TOTAL PERSONAL  </t>
  </si>
  <si>
    <t xml:space="preserve">VALOR POR DÍA TOTAL PERSONAL </t>
  </si>
  <si>
    <t>MEDIDA</t>
  </si>
  <si>
    <t>ITEM</t>
  </si>
  <si>
    <t xml:space="preserve">NOMBRE DEL OFERENTE: </t>
  </si>
  <si>
    <r>
      <t>FORMATO No. 4</t>
    </r>
    <r>
      <rPr>
        <b/>
        <sz val="9"/>
        <color indexed="10"/>
        <rFont val="Arial"/>
        <family val="2"/>
      </rPr>
      <t xml:space="preserve"> </t>
    </r>
    <r>
      <rPr>
        <b/>
        <sz val="9"/>
        <color indexed="8"/>
        <rFont val="Arial"/>
        <family val="2"/>
      </rPr>
      <t>- OFERTA ECONÓMICA - EQUIPO DE TRABAJO</t>
    </r>
  </si>
  <si>
    <t>INSTITUTO COLOMBIANA PARA LA EVALUACIÓN DE LA EDUCACIÓN - ICFES</t>
  </si>
  <si>
    <t>INSTITUTO COLOMBIANA PARA LA 
EVALUACIÓN DE LA EDUCACIÓN - ICFES</t>
  </si>
  <si>
    <r>
      <t>FORMATO No. 4</t>
    </r>
    <r>
      <rPr>
        <b/>
        <sz val="9"/>
        <color indexed="10"/>
        <rFont val="Arial"/>
        <family val="2"/>
      </rPr>
      <t xml:space="preserve"> </t>
    </r>
    <r>
      <rPr>
        <b/>
        <sz val="9"/>
        <color indexed="8"/>
        <rFont val="Arial"/>
        <family val="2"/>
      </rPr>
      <t xml:space="preserve">- OFERTA ECONÓMICA - EMPAQUE ALMACENAMIENTO Y DESTRUCCIÓN </t>
    </r>
  </si>
  <si>
    <t>EMPAQUE SECUNDARIO Y TERCIARIO DE PAQUETES</t>
  </si>
  <si>
    <t>2</t>
  </si>
  <si>
    <t>ALMACENAMIENTO DE MATERIAL DE EXAMEN CON SEGURIDAD ESPECIFICADA A PARTIR DE VERIFICACIÓN Y CUSTODIA DE LA TOTALIDAD DEL MATERIAL DE EXAMEN  APLICACIÓN Y DESTRUCCION DE MATERIAL DE EXAMEN</t>
  </si>
  <si>
    <t>FORMATO No. 4 -  RESUMEN OFERTA ECONÓMICA  POR VIGENCIA</t>
  </si>
  <si>
    <t>VIGENCIA</t>
  </si>
  <si>
    <t xml:space="preserve">APLICACIÓN </t>
  </si>
  <si>
    <t>VALOR TOTAL EQUIPO DE TRABAJO</t>
  </si>
  <si>
    <t>VALOR TOTAL EMPAQ, ALMAC Y DESTRUCCION</t>
  </si>
  <si>
    <t>VALOR TOTAL APLICACIÓN - VIGENCIA</t>
  </si>
  <si>
    <t>SABER 11A</t>
  </si>
  <si>
    <t>SABER PRO 3</t>
  </si>
  <si>
    <t>TOTAL VIGENCIA 2015</t>
  </si>
  <si>
    <t>SABER 11B</t>
  </si>
  <si>
    <t>SABER PRO 2</t>
  </si>
  <si>
    <t>TOTAL VIGENCIA 2016</t>
  </si>
  <si>
    <t>TOTAL VIGENCIA 2017</t>
  </si>
  <si>
    <t>TOTAL VIGENCIA 2018</t>
  </si>
  <si>
    <t>TOTAL PROPUESTA ECONÓMICA (Sumatoria vigencia 2015, 2016, 2017 y 2018)</t>
  </si>
  <si>
    <t>PATRULLEROS</t>
  </si>
  <si>
    <t>POLICIA MAYORES</t>
  </si>
  <si>
    <t>INSOR</t>
  </si>
  <si>
    <t>ICCS</t>
  </si>
  <si>
    <t>TRANSPORTE KITS DE APLICACIÓN</t>
  </si>
  <si>
    <t>SABER 3°, 5, 7° Y 9°</t>
  </si>
  <si>
    <t>TRANSPORTE MATERIAL EXAMEN BODEGAS REGIONALES</t>
  </si>
  <si>
    <t xml:space="preserve">TRANSPORTE MATERIAL EXAMEN SITIO APLICACIÓN MUNICIPIO NO CAPITAL </t>
  </si>
  <si>
    <t xml:space="preserve">TRANSPORTE MATERIAL EXAMEN SITIO APLICACIÓN CIUDAD CAPITAL </t>
  </si>
  <si>
    <t>INSTITUTO COLOMBIANA PARA
 LA EVALUACIÓN DE LA EDUCACIÓN - ICFES</t>
  </si>
  <si>
    <t>CANTIDAD</t>
  </si>
  <si>
    <t>PRECIO UNITARIO, INCLUYENDO IVA</t>
  </si>
  <si>
    <t>PRECIO TOTAL DEL ITEM INCLUYENDO EL IVA</t>
  </si>
  <si>
    <t>Paquete</t>
  </si>
  <si>
    <t>MATERIAL DE PRUEBA CONTROLADA</t>
  </si>
  <si>
    <t>Hoja</t>
  </si>
  <si>
    <t>CUSTODIA Y DESTRUCCIÓN DE MATERIAL</t>
  </si>
  <si>
    <t>Mes</t>
  </si>
  <si>
    <t>FIRMA DEL PROPONENTE</t>
  </si>
  <si>
    <t>NOMBRE DEL REPRESENTANTE LEGAL</t>
  </si>
  <si>
    <t xml:space="preserve">MATERIAL DE PRUBA CENSAL </t>
  </si>
  <si>
    <t xml:space="preserve">EMPAQUE KIT DE APLICACIÓN CONTROLADA Y CENSAL SABER 359 </t>
  </si>
  <si>
    <t xml:space="preserve">VALOR POR DÍA </t>
  </si>
  <si>
    <t xml:space="preserve">VALOR MENSUAL </t>
  </si>
  <si>
    <t xml:space="preserve">UNIDAD </t>
  </si>
  <si>
    <t>SABER PRO -3</t>
  </si>
  <si>
    <t xml:space="preserve">CANTIDAD </t>
  </si>
  <si>
    <t xml:space="preserve">VALOR APLICACIÓN </t>
  </si>
  <si>
    <t>DIA</t>
  </si>
  <si>
    <t>SABER 11 B</t>
  </si>
  <si>
    <t>SABER PRO -2</t>
  </si>
  <si>
    <t>SABER 11 A</t>
  </si>
  <si>
    <t>3</t>
  </si>
  <si>
    <t>4</t>
  </si>
  <si>
    <t>5</t>
  </si>
  <si>
    <t>6</t>
  </si>
  <si>
    <t>7</t>
  </si>
  <si>
    <t>8</t>
  </si>
  <si>
    <t>9</t>
  </si>
  <si>
    <t>10</t>
  </si>
  <si>
    <t>11</t>
  </si>
  <si>
    <t>RETORNO Y ENTREGA EQUIPOS DE COMPUTO AL ICFES</t>
  </si>
  <si>
    <t>Equipo</t>
  </si>
  <si>
    <t>VALOR TRANSPORTE EQUIPOS DE CÓMPUTO</t>
  </si>
  <si>
    <t>VALOR EMPAQUE KIT DE APLICACIÓN CONTROLADA Y CENSAL SABER 359</t>
  </si>
  <si>
    <t>Punto de entrega</t>
  </si>
  <si>
    <t>12</t>
  </si>
  <si>
    <t>VALOR MATERIAL PRUEBA CONTROLADA</t>
  </si>
  <si>
    <t>VALOR MATERIAL PRUEBA CENSAL</t>
  </si>
  <si>
    <t>VALOR CUSTODIA Y DESTRUCCIÓN DE MATERIAL</t>
  </si>
  <si>
    <t>ALMACENAMIENTO DE MATERIAL DE EXAMEN CON SEGURIDAD ESPECIFICADA DESPUES DE APLICACIÓN Y DESTRUCCION DE MATERIAL DE EXAMEN ( ESTA DESTRUCCIÓN SOLO APLICA PARA LOS CUADERNILLOS DE LA PRUEBA CONTROLADA).</t>
  </si>
  <si>
    <t>EMPAQUE Y TRANSPORTE DE KITS RECTORES Y CENSAL  A SITIOS DE DEFINIDOS POR EL ICFES</t>
  </si>
  <si>
    <t>EMPAQUE Y TRANSPORTE KITS DELEGADOS, MONITORES, REPRESENTANTES PUNTOS DE ENTREGA DE CONTROL DEFINIDOS POR EL ICFES</t>
  </si>
  <si>
    <t>TRANSPORTE DE PAQUETES DE MATERIAL RESULTADO - HOJAS DE RESPUESTAS Y USB DE BODEGA PRINCIPAL A ICFES</t>
  </si>
  <si>
    <t>INSTALACIÓN Y FUNCIONAMIENTO PUNTO DE ENTREGA  MATRIZ DURANTE EL TIEMPO DEFINIDO POR EL ICFES</t>
  </si>
  <si>
    <t>TRANSPORTE DE  MATERIAL RESULTADO - HOJAS DE RESPUESTAS Y USB - DEL PUNTO DE ENTREGA A BOGOTÁ (ICFES) QUE INCLUYE LA RECOLECCIÓN DE  MATERIAL RESULTADO - HOJAS DE RESPUESTAS Y USB  DE RECTORES O REPRESENTANTES EN PUNTOS DE ENTREGA</t>
  </si>
  <si>
    <t>TOTAL APLICACIÓN SABER 3°,5°,7° Y 9° 2015</t>
  </si>
  <si>
    <t xml:space="preserve">TRANSPORTE EQUIPOS DE CÓMPUTO </t>
  </si>
  <si>
    <t>MAX</t>
  </si>
  <si>
    <t>MIN</t>
  </si>
  <si>
    <t>SABER PRO  3</t>
  </si>
  <si>
    <t xml:space="preserve">PRECIO UNITARIO APLICACIÓN (MÁXIMO Ó MÍNIMO) </t>
  </si>
  <si>
    <t>NÚMERO DE PAQUETES</t>
  </si>
  <si>
    <t>TOTAL COSTO APLICACIÓN VIGENCIA</t>
  </si>
  <si>
    <t>ALMACENAMIENTO DE MATERIAL DE EXAMEN CON SEGURIDAD ESPECIFICADA A PARTIR DE VERIFICACIÓN Y CUSTODIA DE LA TOTALIDAD DEL MATERIAL DE EXAMEN  APLICACIÓN Y DESTRUCCION DE MATERIAL DE EXAMEN*</t>
  </si>
  <si>
    <t>SABER PRO  2</t>
  </si>
  <si>
    <t xml:space="preserve">SABER PRO </t>
  </si>
  <si>
    <t xml:space="preserve">TIPO PRECIO </t>
  </si>
  <si>
    <t>TOTAL OFERTA ECONÓMICA = Numero de paquetes * Precio Unitario (Min)</t>
  </si>
  <si>
    <t xml:space="preserve">TOTAL OFERTA ECONÓMICA </t>
  </si>
  <si>
    <t>TOTAL OFERTA ECONÓMICA</t>
  </si>
  <si>
    <t xml:space="preserve">SABER PRO TECNICO Y TECNÓLOGOS </t>
  </si>
  <si>
    <r>
      <t xml:space="preserve">Nota: Las cifras estimadas para las vigencias 2016, 2017 y 2018 se proyectaron con un crecimiento acorde a las siguientes variables:
</t>
    </r>
    <r>
      <rPr>
        <sz val="12"/>
        <rFont val="Arial"/>
        <family val="2"/>
      </rPr>
      <t xml:space="preserve"> 4,5% para los valores de salarios de equipo de trabajo.
5% para el resto de los items de acuerdo con la proyección del IPC Colombiano según fuente Banco de la República - Colombia.
Los valores de los precios ofertaron serán ajustados de acuerdo con los valores reales del crecimiento del SMMLV y del IPC para las vigencias 2016,2017 y 2018; una vez se conozcan estas cifras.</t>
    </r>
  </si>
  <si>
    <r>
      <t>FORMATO No. 4</t>
    </r>
    <r>
      <rPr>
        <b/>
        <sz val="9"/>
        <color indexed="10"/>
        <rFont val="Arial"/>
        <family val="2"/>
      </rPr>
      <t xml:space="preserve"> </t>
    </r>
    <r>
      <rPr>
        <b/>
        <sz val="9"/>
        <color indexed="8"/>
        <rFont val="Arial"/>
        <family val="2"/>
      </rPr>
      <t>- OFERTA ECONÓMICA -  APLICACIÓN SABER 3°, 5° 7°, Y 9°</t>
    </r>
  </si>
  <si>
    <r>
      <t>CONVOCATORIA PUBLICA NO -</t>
    </r>
    <r>
      <rPr>
        <b/>
        <sz val="9"/>
        <color rgb="FFC00000"/>
        <rFont val="Arial"/>
        <family val="2"/>
      </rPr>
      <t>006</t>
    </r>
    <r>
      <rPr>
        <b/>
        <sz val="9"/>
        <rFont val="Arial"/>
        <family val="2"/>
      </rPr>
      <t>-2015</t>
    </r>
  </si>
  <si>
    <t>DISTRIBUCIÓN Y RECOLECCIÓN DIRECTA EN SITIOS DE APLICACIÓN DEL MATERIAL DE EXAMEN (IMPRESO Y DISPOSITIVOS USB'S), INCLUYE ENTREGA ORGANIZADA DE HOJAS DE RESPUESTA EN BOGOTÁ (ICFES) - URBANO</t>
  </si>
  <si>
    <t>DISTRIBUCIÓN  Y RECOLECCIÓN DIRECTA EN SITIOS DE APLICACIÓN DEL MATERIAL DE EXAMEN (IMPRESO Y DISPOSITIVOS USB'S)- RURAL</t>
  </si>
  <si>
    <t>DISTRIBUCIÓN DE PAQUETES DE CUADERNILLOS Y DISPOSITIVOS USB'S A PUNTOS DE ENTREGA (INCLUYE LA HOJA SEPARADORA) E INCLUYE LA ENTREGA A RECTORES O PERSONAL AUTORIZADO</t>
  </si>
  <si>
    <t>DISTRIBUCIÓN Y RECOLECCIÓN DIRECTA DE EQUIPOS DE CÓMPUTO PARA INSTITUCIONES EDUCATIVAS ZONA URBANA DURANTE LOS DÍAS Y SESIONES DISPUESTAS POR EL ICFES,</t>
  </si>
  <si>
    <t>DISTRIBUCIÓN Y RECOLECCIÓN DIRECTA DE EQUIPOS DE CÓMPUTO PARA INSTITUCIONES EDUCATIVAS ZONA RURAL  DURANTE LOS DÍAS Y SESIONES DISPUESTAS POR EL ICFES</t>
  </si>
  <si>
    <t>DOCENTES INGLES - ASCENSO DOCENTES</t>
  </si>
  <si>
    <t>DOCENTES INGLES - ASCENSO DOCENTE</t>
  </si>
  <si>
    <r>
      <t>CONVOCATORIA PUBLICA NO -</t>
    </r>
    <r>
      <rPr>
        <b/>
        <sz val="9"/>
        <color rgb="FFC00000"/>
        <rFont val="Arial"/>
        <family val="2"/>
      </rPr>
      <t>010</t>
    </r>
    <r>
      <rPr>
        <b/>
        <sz val="9"/>
        <rFont val="Arial"/>
        <family val="2"/>
      </rPr>
      <t>-2015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</si>
</sst>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 #,##0_);_(&quot;$&quot;\ * \(#,##0\);_(&quot;$&quot;\ * &quot;-&quot;_);_(@_)"/>
    <numFmt numFmtId="44" formatCode="_(&quot;$&quot;\ * #,##0.00_);_(&quot;$&quot;\ * \(#,##0.00\);_(&quot;$&quot;\ * &quot;-&quot;??_);_(@_)"/>
    <numFmt numFmtId="43" formatCode="_(* #,##0.00_);_(* \(#,##0.00\);_(* &quot;-&quot;??_);_(@_)"/>
    <numFmt numFmtId="164" formatCode="_(* #,##0_);_(* \(#,##0\);_(* &quot;-&quot;??_);_(@_)"/>
    <numFmt numFmtId="165" formatCode="_-* #,##0\ _€_-;\-* #,##0\ _€_-;_-* &quot;-&quot;??\ _€_-;_-@_-"/>
    <numFmt numFmtId="166" formatCode="_([$$-240A]\ * #,##0_);_([$$-240A]\ * \(#,##0\);_([$$-240A]\ * &quot;-&quot;??_);_(@_)"/>
    <numFmt numFmtId="167" formatCode="&quot;$&quot;\ #,##0"/>
    <numFmt numFmtId="168" formatCode="[$$-240A]\ #,##0.00"/>
    <numFmt numFmtId="169" formatCode="_-* #,##0\ _€_-;\-* #,##0\ _€_-;_-* &quot;-&quot;\ _€_-;_-@_-"/>
    <numFmt numFmtId="170" formatCode="#,##0\ _€"/>
    <numFmt numFmtId="171" formatCode="_([$$-240A]\ * #,##0.00_);_([$$-240A]\ * \(#,##0.00\);_([$$-240A]\ * &quot;-&quot;??_);_(@_)"/>
    <numFmt numFmtId="172" formatCode="_(&quot;$&quot;\ * #,##0_);_(&quot;$&quot;\ * \(#,##0\);_(&quot;$&quot;\ *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color theme="1"/>
      <name val="Arial"/>
      <family val="2"/>
    </font>
    <font>
      <b/>
      <sz val="9"/>
      <color indexed="10"/>
      <name val="Arial"/>
      <family val="2"/>
    </font>
    <font>
      <b/>
      <sz val="9"/>
      <color indexed="8"/>
      <name val="Arial"/>
      <family val="2"/>
    </font>
    <font>
      <b/>
      <sz val="11"/>
      <color theme="1"/>
      <name val="Arial"/>
      <family val="2"/>
    </font>
    <font>
      <sz val="11"/>
      <color indexed="8"/>
      <name val="Arial"/>
      <family val="2"/>
    </font>
    <font>
      <b/>
      <sz val="11"/>
      <color indexed="8"/>
      <name val="Arial"/>
      <family val="2"/>
    </font>
    <font>
      <b/>
      <sz val="12"/>
      <color theme="1"/>
      <name val="Arial"/>
      <family val="2"/>
    </font>
    <font>
      <sz val="12"/>
      <name val="Arial"/>
      <family val="2"/>
    </font>
    <font>
      <sz val="9"/>
      <color theme="1"/>
      <name val="Arial"/>
      <family val="2"/>
    </font>
    <font>
      <b/>
      <sz val="7"/>
      <name val="Arial"/>
      <family val="2"/>
    </font>
    <font>
      <b/>
      <sz val="7"/>
      <color theme="0"/>
      <name val="Arial"/>
      <family val="2"/>
    </font>
    <font>
      <sz val="8"/>
      <name val="Arial"/>
      <family val="2"/>
    </font>
    <font>
      <sz val="7"/>
      <name val="Arial"/>
      <family val="2"/>
    </font>
    <font>
      <sz val="8"/>
      <color theme="1"/>
      <name val="Calibri"/>
      <family val="2"/>
      <scheme val="minor"/>
    </font>
    <font>
      <sz val="10"/>
      <name val="Arial"/>
      <family val="2"/>
    </font>
    <font>
      <b/>
      <sz val="10"/>
      <name val="Arial"/>
      <family val="2"/>
    </font>
    <font>
      <b/>
      <sz val="9"/>
      <name val="Arial"/>
      <family val="2"/>
    </font>
    <font>
      <b/>
      <sz val="8"/>
      <name val="Arial"/>
      <family val="2"/>
    </font>
    <font>
      <b/>
      <sz val="11"/>
      <name val="Arial"/>
      <family val="2"/>
    </font>
    <font>
      <b/>
      <sz val="12"/>
      <name val="Arial"/>
      <family val="2"/>
    </font>
    <font>
      <b/>
      <sz val="10"/>
      <name val="Calibri"/>
      <family val="2"/>
      <scheme val="minor"/>
    </font>
    <font>
      <sz val="10"/>
      <name val="Calibri"/>
      <family val="2"/>
      <scheme val="minor"/>
    </font>
    <font>
      <sz val="14"/>
      <name val="Arial"/>
      <family val="2"/>
    </font>
    <font>
      <b/>
      <sz val="11"/>
      <name val="Calibri"/>
      <family val="2"/>
      <scheme val="minor"/>
    </font>
    <font>
      <sz val="11"/>
      <name val="Arial"/>
      <family val="2"/>
    </font>
    <font>
      <sz val="11"/>
      <name val="Calibri"/>
      <family val="2"/>
      <scheme val="minor"/>
    </font>
    <font>
      <b/>
      <sz val="14"/>
      <name val="Arial"/>
      <family val="2"/>
    </font>
    <font>
      <b/>
      <sz val="10"/>
      <color theme="0"/>
      <name val="Arial"/>
      <family val="2"/>
    </font>
    <font>
      <sz val="10"/>
      <color theme="0"/>
      <name val="Arial"/>
      <family val="2"/>
    </font>
    <font>
      <b/>
      <sz val="8"/>
      <color theme="3"/>
      <name val="Arial"/>
      <family val="2"/>
    </font>
    <font>
      <b/>
      <sz val="8"/>
      <color theme="0"/>
      <name val="Arial"/>
      <family val="2"/>
    </font>
    <font>
      <sz val="8"/>
      <color theme="1"/>
      <name val="Arial"/>
      <family val="2"/>
    </font>
    <font>
      <b/>
      <sz val="10"/>
      <color theme="1"/>
      <name val="Arial"/>
      <family val="2"/>
    </font>
    <font>
      <sz val="10"/>
      <color theme="1"/>
      <name val="Arial"/>
      <family val="2"/>
    </font>
    <font>
      <b/>
      <sz val="9"/>
      <color rgb="FFC00000"/>
      <name val="Arial"/>
      <family val="2"/>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xf numFmtId="0" fontId="18" fillId="0" borderId="0"/>
  </cellStyleXfs>
  <cellXfs count="704">
    <xf numFmtId="0" fontId="0" fillId="0" borderId="0" xfId="0"/>
    <xf numFmtId="0" fontId="3" fillId="0" borderId="0" xfId="0" applyFont="1" applyProtection="1"/>
    <xf numFmtId="0" fontId="3" fillId="0" borderId="0" xfId="0" applyFont="1" applyFill="1" applyAlignment="1" applyProtection="1">
      <alignment wrapText="1"/>
    </xf>
    <xf numFmtId="0" fontId="3" fillId="0" borderId="0" xfId="0" applyFont="1" applyAlignment="1" applyProtection="1">
      <alignment horizontal="center"/>
    </xf>
    <xf numFmtId="164" fontId="3" fillId="0" borderId="0" xfId="1" applyNumberFormat="1" applyFont="1" applyAlignment="1" applyProtection="1">
      <alignment horizontal="center" vertical="center"/>
    </xf>
    <xf numFmtId="0" fontId="7" fillId="2" borderId="2" xfId="0" applyFont="1" applyFill="1" applyBorder="1" applyAlignment="1" applyProtection="1">
      <alignment vertical="top" wrapText="1"/>
    </xf>
    <xf numFmtId="164" fontId="7" fillId="2" borderId="2" xfId="1" applyNumberFormat="1" applyFont="1" applyFill="1" applyBorder="1" applyAlignment="1" applyProtection="1">
      <alignment vertical="top" wrapText="1"/>
    </xf>
    <xf numFmtId="0" fontId="7" fillId="2" borderId="0" xfId="0" applyFont="1" applyFill="1" applyBorder="1" applyAlignment="1" applyProtection="1">
      <alignment horizontal="left" vertical="top" wrapText="1"/>
    </xf>
    <xf numFmtId="164" fontId="7" fillId="2" borderId="0" xfId="1" applyNumberFormat="1" applyFont="1" applyFill="1" applyBorder="1" applyAlignment="1" applyProtection="1">
      <alignment horizontal="left" vertical="top" wrapText="1"/>
    </xf>
    <xf numFmtId="0" fontId="10" fillId="2" borderId="7" xfId="0" applyFont="1" applyFill="1" applyBorder="1" applyAlignment="1" applyProtection="1">
      <alignment horizontal="left" vertical="top" wrapText="1"/>
      <protection locked="0"/>
    </xf>
    <xf numFmtId="164" fontId="10" fillId="2" borderId="7" xfId="1" applyNumberFormat="1" applyFont="1" applyFill="1" applyBorder="1" applyAlignment="1" applyProtection="1">
      <alignment horizontal="left" vertical="center" wrapText="1"/>
      <protection locked="0"/>
    </xf>
    <xf numFmtId="0" fontId="11" fillId="0" borderId="0" xfId="0" applyFont="1" applyProtection="1"/>
    <xf numFmtId="0" fontId="4" fillId="2" borderId="0" xfId="0" applyFont="1" applyFill="1" applyBorder="1" applyAlignment="1" applyProtection="1">
      <alignment horizontal="center" wrapText="1"/>
    </xf>
    <xf numFmtId="164" fontId="4" fillId="2" borderId="0" xfId="1" applyNumberFormat="1" applyFont="1" applyFill="1" applyBorder="1" applyAlignment="1" applyProtection="1">
      <alignment horizontal="center" vertical="center" wrapText="1"/>
    </xf>
    <xf numFmtId="0" fontId="3" fillId="0" borderId="0" xfId="0" applyFont="1" applyBorder="1" applyProtection="1"/>
    <xf numFmtId="0" fontId="13" fillId="0" borderId="9" xfId="0" applyFont="1" applyBorder="1" applyAlignment="1" applyProtection="1">
      <alignment horizontal="center" vertical="center"/>
    </xf>
    <xf numFmtId="0" fontId="13" fillId="0" borderId="12" xfId="0" applyFont="1" applyFill="1" applyBorder="1" applyAlignment="1" applyProtection="1">
      <alignment horizontal="center" vertical="center" wrapText="1"/>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wrapText="1"/>
    </xf>
    <xf numFmtId="164" fontId="13" fillId="0" borderId="12" xfId="1" applyNumberFormat="1" applyFont="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3" fillId="0" borderId="16" xfId="0" applyFont="1" applyBorder="1" applyProtection="1"/>
    <xf numFmtId="0" fontId="15" fillId="0" borderId="17" xfId="0" applyFont="1" applyFill="1" applyBorder="1" applyAlignment="1" applyProtection="1">
      <alignment wrapText="1"/>
    </xf>
    <xf numFmtId="0" fontId="12" fillId="2" borderId="17" xfId="0" applyFont="1" applyFill="1" applyBorder="1" applyAlignment="1" applyProtection="1">
      <alignment horizontal="center" wrapText="1"/>
    </xf>
    <xf numFmtId="164" fontId="12" fillId="2" borderId="17" xfId="1" applyNumberFormat="1" applyFont="1" applyFill="1" applyBorder="1" applyAlignment="1" applyProtection="1">
      <alignment horizontal="center" vertical="center" wrapText="1"/>
    </xf>
    <xf numFmtId="0" fontId="4" fillId="2" borderId="17" xfId="0" applyFont="1" applyFill="1" applyBorder="1" applyAlignment="1" applyProtection="1">
      <alignment horizontal="center" wrapText="1"/>
    </xf>
    <xf numFmtId="0" fontId="4" fillId="2" borderId="18" xfId="0" applyFont="1" applyFill="1" applyBorder="1" applyAlignment="1" applyProtection="1">
      <alignment horizontal="center" wrapText="1"/>
    </xf>
    <xf numFmtId="0" fontId="3" fillId="0" borderId="19" xfId="0" applyFont="1" applyBorder="1" applyProtection="1"/>
    <xf numFmtId="49" fontId="15" fillId="0" borderId="20" xfId="0" applyNumberFormat="1" applyFont="1" applyFill="1" applyBorder="1" applyAlignment="1" applyProtection="1">
      <alignment horizontal="left" vertical="top" wrapText="1"/>
    </xf>
    <xf numFmtId="0" fontId="12" fillId="2" borderId="20" xfId="0" applyFont="1" applyFill="1" applyBorder="1" applyAlignment="1" applyProtection="1">
      <alignment horizontal="center" wrapText="1"/>
    </xf>
    <xf numFmtId="164" fontId="12" fillId="2" borderId="20" xfId="1" applyNumberFormat="1" applyFont="1" applyFill="1" applyBorder="1" applyAlignment="1" applyProtection="1">
      <alignment horizontal="center" vertical="center" wrapText="1"/>
    </xf>
    <xf numFmtId="0" fontId="4" fillId="2" borderId="20" xfId="0" applyFont="1" applyFill="1" applyBorder="1" applyAlignment="1" applyProtection="1">
      <alignment horizontal="center" wrapText="1"/>
    </xf>
    <xf numFmtId="0" fontId="4" fillId="2" borderId="21" xfId="0" applyFont="1" applyFill="1" applyBorder="1" applyAlignment="1" applyProtection="1">
      <alignment horizontal="center" wrapText="1"/>
    </xf>
    <xf numFmtId="0" fontId="15" fillId="0" borderId="20" xfId="0" applyFont="1" applyFill="1" applyBorder="1" applyAlignment="1" applyProtection="1">
      <alignment horizontal="left" vertical="center" wrapText="1"/>
    </xf>
    <xf numFmtId="0" fontId="3" fillId="0" borderId="22" xfId="0" applyFont="1" applyBorder="1" applyProtection="1"/>
    <xf numFmtId="0" fontId="15" fillId="0" borderId="23" xfId="0" applyFont="1" applyFill="1" applyBorder="1" applyAlignment="1" applyProtection="1">
      <alignment horizontal="left" vertical="center" wrapText="1"/>
    </xf>
    <xf numFmtId="0" fontId="12" fillId="2" borderId="23" xfId="0" applyFont="1" applyFill="1" applyBorder="1" applyAlignment="1" applyProtection="1">
      <alignment horizontal="center" wrapText="1"/>
    </xf>
    <xf numFmtId="164" fontId="12" fillId="2" borderId="23" xfId="1" applyNumberFormat="1" applyFont="1" applyFill="1" applyBorder="1" applyAlignment="1" applyProtection="1">
      <alignment horizontal="center" vertical="center" wrapText="1"/>
    </xf>
    <xf numFmtId="0" fontId="4" fillId="2" borderId="23" xfId="0" applyFont="1" applyFill="1" applyBorder="1" applyAlignment="1" applyProtection="1">
      <alignment horizontal="center" wrapText="1"/>
    </xf>
    <xf numFmtId="0" fontId="13" fillId="0" borderId="25" xfId="0" applyFont="1" applyBorder="1" applyAlignment="1" applyProtection="1">
      <alignment horizontal="center" vertical="center"/>
    </xf>
    <xf numFmtId="0" fontId="13" fillId="0" borderId="14" xfId="0" applyFont="1" applyFill="1" applyBorder="1" applyAlignment="1" applyProtection="1">
      <alignment horizontal="center" vertical="center" wrapText="1"/>
    </xf>
    <xf numFmtId="0" fontId="16" fillId="0" borderId="0" xfId="0" applyFont="1" applyProtection="1"/>
    <xf numFmtId="0" fontId="0" fillId="0" borderId="16" xfId="0" applyBorder="1"/>
    <xf numFmtId="164" fontId="3" fillId="0" borderId="17" xfId="1" applyNumberFormat="1" applyFont="1" applyFill="1" applyBorder="1" applyAlignment="1" applyProtection="1">
      <alignment vertical="center"/>
    </xf>
    <xf numFmtId="0" fontId="0" fillId="0" borderId="17" xfId="0" applyBorder="1"/>
    <xf numFmtId="164" fontId="3" fillId="0" borderId="17" xfId="1" applyNumberFormat="1" applyFont="1" applyBorder="1" applyAlignment="1" applyProtection="1">
      <alignment vertical="center"/>
    </xf>
    <xf numFmtId="0" fontId="0" fillId="0" borderId="19" xfId="0" applyBorder="1"/>
    <xf numFmtId="0" fontId="15" fillId="0" borderId="20" xfId="0" applyFont="1" applyFill="1" applyBorder="1" applyAlignment="1" applyProtection="1">
      <alignment wrapText="1"/>
    </xf>
    <xf numFmtId="164" fontId="3" fillId="0" borderId="20" xfId="1" applyNumberFormat="1" applyFont="1" applyFill="1" applyBorder="1" applyAlignment="1" applyProtection="1">
      <alignment vertical="center"/>
    </xf>
    <xf numFmtId="0" fontId="0" fillId="0" borderId="20" xfId="0" applyBorder="1"/>
    <xf numFmtId="164" fontId="3" fillId="0" borderId="20" xfId="1" applyNumberFormat="1" applyFont="1" applyBorder="1" applyAlignment="1" applyProtection="1">
      <alignment vertical="center"/>
    </xf>
    <xf numFmtId="0" fontId="0" fillId="0" borderId="22" xfId="0" applyBorder="1"/>
    <xf numFmtId="0" fontId="15" fillId="0" borderId="23" xfId="0" applyFont="1" applyFill="1" applyBorder="1" applyAlignment="1" applyProtection="1">
      <alignment wrapText="1"/>
    </xf>
    <xf numFmtId="164" fontId="3" fillId="0" borderId="23" xfId="1" applyNumberFormat="1" applyFont="1" applyFill="1" applyBorder="1" applyAlignment="1" applyProtection="1">
      <alignment vertical="center"/>
    </xf>
    <xf numFmtId="164" fontId="3" fillId="0" borderId="23" xfId="1" applyNumberFormat="1" applyFont="1" applyBorder="1" applyAlignment="1" applyProtection="1">
      <alignment vertical="center"/>
    </xf>
    <xf numFmtId="164" fontId="2" fillId="0" borderId="10" xfId="1" applyNumberFormat="1" applyFont="1" applyBorder="1"/>
    <xf numFmtId="0" fontId="0" fillId="0" borderId="10" xfId="0" applyBorder="1"/>
    <xf numFmtId="0" fontId="0" fillId="0" borderId="11" xfId="0" applyBorder="1"/>
    <xf numFmtId="164" fontId="2" fillId="0" borderId="0" xfId="1" applyNumberFormat="1" applyFont="1"/>
    <xf numFmtId="0" fontId="0" fillId="0" borderId="0" xfId="0" applyAlignment="1">
      <alignment horizontal="center" vertical="center"/>
    </xf>
    <xf numFmtId="0" fontId="13" fillId="0" borderId="1" xfId="0" applyFont="1" applyBorder="1" applyAlignment="1" applyProtection="1">
      <alignment horizontal="center" vertical="center"/>
    </xf>
    <xf numFmtId="0" fontId="13" fillId="0" borderId="26" xfId="0" applyFont="1" applyFill="1" applyBorder="1" applyAlignment="1" applyProtection="1">
      <alignment horizontal="center" vertical="center" wrapText="1"/>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wrapText="1"/>
    </xf>
    <xf numFmtId="164" fontId="13" fillId="0" borderId="26" xfId="1" applyNumberFormat="1" applyFont="1" applyBorder="1" applyAlignment="1" applyProtection="1">
      <alignment horizontal="center" vertical="center" wrapText="1"/>
    </xf>
    <xf numFmtId="0" fontId="14" fillId="3" borderId="26" xfId="0" applyFont="1" applyFill="1" applyBorder="1" applyAlignment="1" applyProtection="1">
      <alignment horizontal="center" vertical="center" wrapText="1"/>
    </xf>
    <xf numFmtId="0" fontId="14" fillId="3" borderId="27" xfId="0" applyFont="1" applyFill="1" applyBorder="1" applyAlignment="1" applyProtection="1">
      <alignment horizontal="center" vertical="center" wrapText="1"/>
    </xf>
    <xf numFmtId="0" fontId="17" fillId="0" borderId="17" xfId="0" applyFont="1" applyBorder="1"/>
    <xf numFmtId="164" fontId="0" fillId="0" borderId="17" xfId="1" applyNumberFormat="1" applyFont="1" applyBorder="1"/>
    <xf numFmtId="165" fontId="3" fillId="0" borderId="0" xfId="1" applyNumberFormat="1" applyFont="1" applyBorder="1" applyAlignment="1" applyProtection="1">
      <alignment vertical="center"/>
    </xf>
    <xf numFmtId="0" fontId="17" fillId="0" borderId="20" xfId="0" applyFont="1" applyBorder="1"/>
    <xf numFmtId="164" fontId="0" fillId="0" borderId="20" xfId="1" applyNumberFormat="1" applyFont="1" applyBorder="1"/>
    <xf numFmtId="165" fontId="3" fillId="0" borderId="0" xfId="1" applyNumberFormat="1" applyFont="1" applyFill="1" applyBorder="1" applyAlignment="1" applyProtection="1">
      <alignment vertical="center"/>
    </xf>
    <xf numFmtId="0" fontId="17" fillId="0" borderId="23" xfId="0" applyFont="1" applyBorder="1"/>
    <xf numFmtId="164" fontId="0" fillId="0" borderId="23" xfId="1" applyNumberFormat="1" applyFont="1" applyBorder="1"/>
    <xf numFmtId="0" fontId="0" fillId="0" borderId="9" xfId="0" applyBorder="1"/>
    <xf numFmtId="164" fontId="0" fillId="0" borderId="0" xfId="1" applyNumberFormat="1" applyFont="1"/>
    <xf numFmtId="0" fontId="0" fillId="0" borderId="0" xfId="0" applyAlignment="1">
      <alignment horizontal="left" vertical="center"/>
    </xf>
    <xf numFmtId="0" fontId="3" fillId="0" borderId="20" xfId="0" applyFont="1" applyBorder="1" applyAlignment="1" applyProtection="1">
      <alignment horizontal="left"/>
    </xf>
    <xf numFmtId="0" fontId="3" fillId="0" borderId="20" xfId="0" applyFont="1" applyFill="1" applyBorder="1" applyAlignment="1" applyProtection="1">
      <alignment horizontal="left"/>
    </xf>
    <xf numFmtId="0" fontId="4" fillId="0" borderId="29" xfId="0" applyFont="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left" vertical="center" wrapText="1"/>
      <protection locked="0"/>
    </xf>
    <xf numFmtId="0" fontId="3" fillId="0" borderId="0" xfId="0" applyFont="1" applyBorder="1" applyProtection="1">
      <protection locked="0"/>
    </xf>
    <xf numFmtId="0" fontId="3" fillId="0" borderId="0" xfId="0" applyFont="1" applyBorder="1" applyAlignment="1" applyProtection="1">
      <alignment horizontal="center"/>
      <protection locked="0"/>
    </xf>
    <xf numFmtId="0" fontId="12" fillId="0" borderId="0" xfId="0" applyFont="1" applyBorder="1" applyAlignment="1" applyProtection="1">
      <alignment horizontal="left" vertical="center" wrapText="1"/>
      <protection locked="0"/>
    </xf>
    <xf numFmtId="166" fontId="0" fillId="4" borderId="24" xfId="0" applyNumberFormat="1" applyFill="1" applyBorder="1" applyProtection="1">
      <protection locked="0"/>
    </xf>
    <xf numFmtId="166" fontId="0" fillId="4" borderId="30" xfId="0" applyNumberFormat="1" applyFill="1" applyBorder="1" applyProtection="1">
      <protection locked="0"/>
    </xf>
    <xf numFmtId="0" fontId="3" fillId="0" borderId="24" xfId="0" applyFont="1" applyBorder="1" applyAlignment="1">
      <alignment horizontal="center"/>
    </xf>
    <xf numFmtId="0" fontId="3" fillId="0" borderId="23" xfId="0" applyFont="1" applyBorder="1" applyAlignment="1">
      <alignment horizontal="left" wrapText="1"/>
    </xf>
    <xf numFmtId="0" fontId="0" fillId="0" borderId="22" xfId="0" applyBorder="1" applyAlignment="1">
      <alignment horizontal="center"/>
    </xf>
    <xf numFmtId="166" fontId="0" fillId="4" borderId="21" xfId="0" applyNumberFormat="1" applyFill="1" applyBorder="1" applyProtection="1">
      <protection locked="0"/>
    </xf>
    <xf numFmtId="0" fontId="3" fillId="0" borderId="21" xfId="0" applyFont="1" applyBorder="1" applyAlignment="1">
      <alignment horizontal="center"/>
    </xf>
    <xf numFmtId="0" fontId="3" fillId="0" borderId="20" xfId="0" applyFont="1" applyBorder="1" applyAlignment="1">
      <alignment horizontal="left" wrapText="1"/>
    </xf>
    <xf numFmtId="0" fontId="0" fillId="0" borderId="19" xfId="0" applyBorder="1" applyAlignment="1">
      <alignment horizontal="center"/>
    </xf>
    <xf numFmtId="0" fontId="18" fillId="0" borderId="0" xfId="0" applyFont="1"/>
    <xf numFmtId="166" fontId="18" fillId="4" borderId="31" xfId="0" applyNumberFormat="1" applyFont="1" applyFill="1" applyBorder="1" applyProtection="1">
      <protection locked="0"/>
    </xf>
    <xf numFmtId="0" fontId="3" fillId="0" borderId="18" xfId="0" applyFont="1" applyBorder="1" applyAlignment="1">
      <alignment horizontal="center"/>
    </xf>
    <xf numFmtId="0" fontId="3" fillId="0" borderId="17" xfId="0" applyFont="1" applyBorder="1" applyAlignment="1">
      <alignment horizontal="left" wrapText="1"/>
    </xf>
    <xf numFmtId="0" fontId="0" fillId="0" borderId="16" xfId="0" applyBorder="1" applyAlignment="1">
      <alignment horizontal="center"/>
    </xf>
    <xf numFmtId="0" fontId="19" fillId="0" borderId="0"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6" xfId="0" applyFont="1" applyFill="1" applyBorder="1" applyAlignment="1">
      <alignment horizontal="center" vertical="center"/>
    </xf>
    <xf numFmtId="0" fontId="19" fillId="0" borderId="28" xfId="0" applyFont="1" applyFill="1" applyBorder="1" applyAlignment="1">
      <alignment horizontal="center" vertical="center" wrapText="1"/>
    </xf>
    <xf numFmtId="0" fontId="0" fillId="0" borderId="10" xfId="0" applyBorder="1" applyAlignment="1"/>
    <xf numFmtId="0" fontId="19" fillId="0" borderId="9" xfId="0" applyFont="1" applyBorder="1" applyAlignment="1">
      <alignment vertical="center"/>
    </xf>
    <xf numFmtId="0" fontId="3" fillId="0" borderId="2" xfId="0" applyFont="1" applyBorder="1" applyAlignment="1">
      <alignment horizontal="center"/>
    </xf>
    <xf numFmtId="0" fontId="3" fillId="0" borderId="2" xfId="0" applyFont="1" applyFill="1" applyBorder="1"/>
    <xf numFmtId="0" fontId="3" fillId="0" borderId="1" xfId="0" applyFont="1" applyBorder="1"/>
    <xf numFmtId="0" fontId="3" fillId="0" borderId="3" xfId="0" applyFont="1" applyBorder="1" applyAlignment="1">
      <alignment horizontal="center"/>
    </xf>
    <xf numFmtId="0" fontId="19" fillId="0" borderId="10" xfId="0" applyFont="1" applyBorder="1" applyAlignment="1">
      <alignment vertical="center"/>
    </xf>
    <xf numFmtId="0" fontId="20" fillId="0" borderId="9" xfId="0" applyFont="1" applyFill="1" applyBorder="1" applyAlignment="1">
      <alignment horizontal="center" vertical="center" wrapText="1"/>
    </xf>
    <xf numFmtId="0" fontId="20" fillId="0" borderId="25"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8" fillId="0" borderId="17" xfId="0" applyFont="1" applyFill="1" applyBorder="1" applyAlignment="1">
      <alignment horizontal="left" vertical="center" wrapText="1"/>
    </xf>
    <xf numFmtId="165" fontId="18" fillId="0" borderId="17" xfId="1" applyNumberFormat="1" applyFont="1" applyFill="1" applyBorder="1" applyAlignment="1">
      <alignment horizontal="center" vertical="center" wrapText="1"/>
    </xf>
    <xf numFmtId="167" fontId="18" fillId="5" borderId="17" xfId="2" applyNumberFormat="1" applyFont="1" applyFill="1" applyBorder="1" applyAlignment="1" applyProtection="1">
      <alignment horizontal="center" vertical="center" wrapText="1"/>
      <protection locked="0"/>
    </xf>
    <xf numFmtId="167" fontId="18" fillId="5" borderId="18" xfId="2" applyNumberFormat="1" applyFont="1" applyFill="1" applyBorder="1" applyAlignment="1" applyProtection="1">
      <alignment horizontal="center"/>
      <protection locked="0"/>
    </xf>
    <xf numFmtId="49" fontId="21" fillId="0" borderId="22" xfId="0" applyNumberFormat="1" applyFont="1" applyFill="1" applyBorder="1" applyAlignment="1">
      <alignment horizontal="center" vertical="center" wrapText="1"/>
    </xf>
    <xf numFmtId="0" fontId="3" fillId="0" borderId="23" xfId="0" applyFont="1" applyFill="1" applyBorder="1" applyAlignment="1">
      <alignment horizontal="left" vertical="center" wrapText="1"/>
    </xf>
    <xf numFmtId="165" fontId="18" fillId="0" borderId="23" xfId="1" applyNumberFormat="1" applyFont="1" applyFill="1" applyBorder="1" applyAlignment="1">
      <alignment horizontal="center" vertical="center" wrapText="1"/>
    </xf>
    <xf numFmtId="167" fontId="18" fillId="5" borderId="23" xfId="2" applyNumberFormat="1" applyFont="1" applyFill="1" applyBorder="1" applyAlignment="1" applyProtection="1">
      <alignment horizontal="center" vertical="center" wrapText="1"/>
      <protection locked="0"/>
    </xf>
    <xf numFmtId="167" fontId="18" fillId="5" borderId="24" xfId="2" applyNumberFormat="1" applyFont="1" applyFill="1" applyBorder="1" applyAlignment="1" applyProtection="1">
      <alignment horizontal="center" vertical="center" wrapText="1"/>
      <protection locked="0"/>
    </xf>
    <xf numFmtId="0" fontId="0" fillId="0" borderId="0" xfId="0" applyProtection="1">
      <protection locked="0"/>
    </xf>
    <xf numFmtId="0" fontId="3" fillId="0" borderId="1" xfId="1" applyNumberFormat="1" applyFont="1" applyBorder="1" applyAlignment="1" applyProtection="1">
      <alignment horizontal="center" vertical="center" wrapText="1"/>
    </xf>
    <xf numFmtId="0" fontId="0" fillId="0" borderId="0" xfId="0" applyProtection="1"/>
    <xf numFmtId="0" fontId="0" fillId="0" borderId="0" xfId="1" applyNumberFormat="1" applyFont="1" applyAlignment="1" applyProtection="1">
      <alignment horizontal="center" vertical="center" wrapText="1"/>
    </xf>
    <xf numFmtId="0" fontId="0" fillId="0" borderId="0" xfId="0" applyAlignment="1" applyProtection="1">
      <alignment wrapText="1"/>
    </xf>
    <xf numFmtId="0" fontId="19" fillId="0" borderId="0" xfId="0" applyFont="1" applyAlignment="1" applyProtection="1">
      <alignment wrapText="1"/>
    </xf>
    <xf numFmtId="0" fontId="0" fillId="0" borderId="16" xfId="1" applyNumberFormat="1" applyFont="1" applyBorder="1" applyAlignment="1" applyProtection="1">
      <alignment horizontal="center" vertical="center" wrapText="1"/>
    </xf>
    <xf numFmtId="42" fontId="18" fillId="0" borderId="17" xfId="0" applyNumberFormat="1" applyFont="1" applyBorder="1" applyAlignment="1" applyProtection="1">
      <alignment wrapText="1"/>
    </xf>
    <xf numFmtId="42" fontId="0" fillId="0" borderId="17" xfId="2" applyNumberFormat="1" applyFont="1" applyBorder="1" applyAlignment="1" applyProtection="1">
      <alignment wrapText="1"/>
    </xf>
    <xf numFmtId="42" fontId="22" fillId="0" borderId="18" xfId="2" applyNumberFormat="1" applyFont="1" applyBorder="1" applyAlignment="1" applyProtection="1">
      <alignment wrapText="1"/>
    </xf>
    <xf numFmtId="0" fontId="0" fillId="0" borderId="22" xfId="1" applyNumberFormat="1" applyFont="1" applyBorder="1" applyAlignment="1" applyProtection="1">
      <alignment horizontal="center" vertical="center" wrapText="1"/>
    </xf>
    <xf numFmtId="42" fontId="18" fillId="0" borderId="23" xfId="0" applyNumberFormat="1" applyFont="1" applyBorder="1" applyAlignment="1" applyProtection="1">
      <alignment wrapText="1"/>
    </xf>
    <xf numFmtId="42" fontId="0" fillId="0" borderId="23" xfId="2" applyNumberFormat="1" applyFont="1" applyBorder="1" applyAlignment="1" applyProtection="1">
      <alignment wrapText="1"/>
    </xf>
    <xf numFmtId="42" fontId="22" fillId="0" borderId="24" xfId="2" applyNumberFormat="1" applyFont="1" applyBorder="1" applyAlignment="1" applyProtection="1">
      <alignment wrapText="1"/>
    </xf>
    <xf numFmtId="42" fontId="22" fillId="0" borderId="36" xfId="2" applyNumberFormat="1" applyFont="1" applyBorder="1" applyAlignment="1" applyProtection="1">
      <alignment wrapText="1"/>
    </xf>
    <xf numFmtId="0" fontId="0" fillId="0" borderId="19" xfId="1" applyNumberFormat="1" applyFont="1" applyBorder="1" applyAlignment="1" applyProtection="1">
      <alignment horizontal="center" vertical="center" wrapText="1"/>
    </xf>
    <xf numFmtId="42" fontId="18" fillId="0" borderId="20" xfId="0" applyNumberFormat="1" applyFont="1" applyBorder="1" applyAlignment="1" applyProtection="1">
      <alignment wrapText="1"/>
    </xf>
    <xf numFmtId="42" fontId="0" fillId="0" borderId="20" xfId="2" applyNumberFormat="1" applyFont="1" applyBorder="1" applyAlignment="1" applyProtection="1">
      <alignment wrapText="1"/>
    </xf>
    <xf numFmtId="42" fontId="18" fillId="0" borderId="20" xfId="2" applyNumberFormat="1" applyFont="1" applyBorder="1" applyAlignment="1" applyProtection="1">
      <alignment wrapText="1"/>
    </xf>
    <xf numFmtId="42" fontId="0" fillId="0" borderId="37" xfId="2" applyNumberFormat="1" applyFont="1" applyBorder="1" applyAlignment="1" applyProtection="1">
      <alignment wrapText="1"/>
    </xf>
    <xf numFmtId="42" fontId="22" fillId="0" borderId="38" xfId="2" applyNumberFormat="1" applyFont="1" applyBorder="1" applyAlignment="1" applyProtection="1">
      <alignment wrapText="1"/>
    </xf>
    <xf numFmtId="42" fontId="22" fillId="0" borderId="39" xfId="2" applyNumberFormat="1" applyFont="1" applyBorder="1" applyAlignment="1" applyProtection="1">
      <alignment wrapText="1"/>
    </xf>
    <xf numFmtId="42" fontId="0" fillId="0" borderId="40" xfId="2" applyNumberFormat="1" applyFont="1" applyBorder="1" applyAlignment="1" applyProtection="1">
      <alignment wrapText="1"/>
    </xf>
    <xf numFmtId="0" fontId="0" fillId="0" borderId="14" xfId="1" applyNumberFormat="1" applyFont="1" applyBorder="1" applyAlignment="1" applyProtection="1">
      <alignment horizontal="center" vertical="center" wrapText="1"/>
    </xf>
    <xf numFmtId="42" fontId="18" fillId="0" borderId="12" xfId="0" applyNumberFormat="1" applyFont="1" applyBorder="1" applyAlignment="1" applyProtection="1">
      <alignment wrapText="1"/>
    </xf>
    <xf numFmtId="42" fontId="0" fillId="0" borderId="12" xfId="2" applyNumberFormat="1" applyFont="1" applyBorder="1" applyAlignment="1" applyProtection="1">
      <alignment wrapText="1"/>
    </xf>
    <xf numFmtId="42" fontId="22" fillId="0" borderId="25" xfId="2" applyNumberFormat="1" applyFont="1" applyBorder="1" applyAlignment="1" applyProtection="1">
      <alignment wrapText="1"/>
    </xf>
    <xf numFmtId="42" fontId="0" fillId="0" borderId="0" xfId="0" applyNumberFormat="1" applyProtection="1"/>
    <xf numFmtId="0" fontId="18" fillId="0" borderId="0" xfId="1" applyNumberFormat="1" applyFont="1" applyAlignment="1" applyProtection="1">
      <alignment horizontal="center" vertical="center" wrapText="1"/>
    </xf>
    <xf numFmtId="42" fontId="22" fillId="0" borderId="21" xfId="2" applyNumberFormat="1" applyFont="1" applyBorder="1" applyAlignment="1" applyProtection="1">
      <alignment wrapText="1"/>
    </xf>
    <xf numFmtId="0" fontId="3" fillId="2" borderId="0"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0" fillId="0" borderId="0" xfId="1" applyNumberFormat="1" applyFont="1" applyBorder="1" applyAlignment="1" applyProtection="1">
      <alignment horizontal="center" vertical="center" wrapText="1"/>
    </xf>
    <xf numFmtId="42" fontId="0" fillId="0" borderId="0" xfId="2" applyNumberFormat="1" applyFont="1" applyBorder="1" applyAlignment="1" applyProtection="1">
      <alignment wrapText="1"/>
    </xf>
    <xf numFmtId="42" fontId="22" fillId="0" borderId="0" xfId="2" applyNumberFormat="1" applyFont="1" applyBorder="1" applyAlignment="1" applyProtection="1">
      <alignment wrapText="1"/>
    </xf>
    <xf numFmtId="0" fontId="21" fillId="0" borderId="33" xfId="0" applyFont="1" applyBorder="1" applyAlignment="1" applyProtection="1">
      <alignment horizontal="center" vertical="center" wrapText="1"/>
    </xf>
    <xf numFmtId="0" fontId="21"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left"/>
    </xf>
    <xf numFmtId="0" fontId="3" fillId="2" borderId="12" xfId="0" applyFont="1" applyFill="1" applyBorder="1" applyAlignment="1" applyProtection="1">
      <alignment vertical="center" wrapText="1"/>
    </xf>
    <xf numFmtId="42" fontId="18" fillId="0" borderId="17" xfId="0" applyNumberFormat="1" applyFont="1" applyBorder="1" applyAlignment="1" applyProtection="1">
      <alignment horizontal="left" wrapText="1"/>
    </xf>
    <xf numFmtId="0" fontId="3" fillId="2" borderId="23" xfId="0" applyFont="1" applyFill="1" applyBorder="1" applyAlignment="1" applyProtection="1">
      <alignment vertical="center" wrapText="1"/>
    </xf>
    <xf numFmtId="0" fontId="18" fillId="0" borderId="0" xfId="0" applyFont="1" applyFill="1"/>
    <xf numFmtId="0" fontId="0" fillId="0" borderId="0" xfId="0" applyFill="1"/>
    <xf numFmtId="168" fontId="24" fillId="0" borderId="12" xfId="1" applyNumberFormat="1" applyFont="1" applyFill="1" applyBorder="1" applyAlignment="1">
      <alignment horizontal="center" vertical="center" wrapText="1"/>
    </xf>
    <xf numFmtId="168" fontId="25" fillId="0" borderId="17" xfId="1" applyNumberFormat="1" applyFont="1" applyFill="1" applyBorder="1" applyAlignment="1">
      <alignment horizontal="left" vertical="center" wrapText="1"/>
    </xf>
    <xf numFmtId="0" fontId="0" fillId="0" borderId="0" xfId="0" applyFill="1" applyAlignment="1">
      <alignment horizontal="center" vertical="center" wrapText="1"/>
    </xf>
    <xf numFmtId="168" fontId="25" fillId="0" borderId="23" xfId="1" applyNumberFormat="1" applyFont="1" applyFill="1" applyBorder="1" applyAlignment="1">
      <alignment horizontal="left" wrapText="1"/>
    </xf>
    <xf numFmtId="169" fontId="25" fillId="0" borderId="24" xfId="1" applyNumberFormat="1" applyFont="1" applyFill="1" applyBorder="1" applyAlignment="1">
      <alignment horizontal="center" vertical="center"/>
    </xf>
    <xf numFmtId="0" fontId="15" fillId="0" borderId="20" xfId="4" applyFont="1" applyFill="1" applyBorder="1" applyAlignment="1">
      <alignment vertical="center" wrapText="1"/>
    </xf>
    <xf numFmtId="0" fontId="15" fillId="0" borderId="20" xfId="4" applyFont="1" applyFill="1" applyBorder="1" applyAlignment="1">
      <alignment horizontal="center" vertical="center" wrapText="1"/>
    </xf>
    <xf numFmtId="0" fontId="15" fillId="0" borderId="23" xfId="0" applyFont="1" applyFill="1" applyBorder="1" applyAlignment="1">
      <alignment wrapText="1"/>
    </xf>
    <xf numFmtId="170" fontId="25" fillId="0" borderId="16" xfId="1" quotePrefix="1" applyNumberFormat="1" applyFont="1" applyFill="1" applyBorder="1" applyAlignment="1">
      <alignment horizontal="center" vertical="center" wrapText="1"/>
    </xf>
    <xf numFmtId="170" fontId="25" fillId="0" borderId="22" xfId="1" quotePrefix="1" applyNumberFormat="1" applyFont="1" applyFill="1" applyBorder="1" applyAlignment="1">
      <alignment horizontal="center" vertical="center" wrapText="1"/>
    </xf>
    <xf numFmtId="0" fontId="15" fillId="0" borderId="46" xfId="0" applyFont="1" applyFill="1" applyBorder="1" applyAlignment="1">
      <alignment wrapText="1"/>
    </xf>
    <xf numFmtId="0" fontId="4" fillId="2" borderId="4" xfId="0" applyFont="1" applyFill="1" applyBorder="1" applyAlignment="1">
      <alignment vertical="center" wrapText="1"/>
    </xf>
    <xf numFmtId="0" fontId="18" fillId="0" borderId="0" xfId="0" applyFont="1" applyFill="1" applyAlignment="1">
      <alignment horizontal="center"/>
    </xf>
    <xf numFmtId="0" fontId="15" fillId="0" borderId="46" xfId="0" applyFont="1" applyFill="1" applyBorder="1" applyAlignment="1">
      <alignment horizontal="center" vertical="center" wrapText="1"/>
    </xf>
    <xf numFmtId="0" fontId="18" fillId="0" borderId="0" xfId="0" applyFont="1" applyFill="1" applyAlignment="1">
      <alignment vertical="center"/>
    </xf>
    <xf numFmtId="49" fontId="15" fillId="0" borderId="46" xfId="0" applyNumberFormat="1" applyFont="1" applyFill="1" applyBorder="1" applyAlignment="1">
      <alignment horizontal="center" vertical="center"/>
    </xf>
    <xf numFmtId="0" fontId="0" fillId="0" borderId="0" xfId="0" applyAlignment="1">
      <alignment horizontal="center"/>
    </xf>
    <xf numFmtId="0" fontId="3" fillId="0" borderId="35" xfId="0" applyFont="1" applyBorder="1" applyAlignment="1">
      <alignment horizontal="left" wrapText="1"/>
    </xf>
    <xf numFmtId="0" fontId="3" fillId="0" borderId="35" xfId="0" applyFont="1" applyBorder="1" applyAlignment="1">
      <alignment horizontal="center"/>
    </xf>
    <xf numFmtId="171" fontId="18" fillId="4" borderId="35" xfId="2" applyNumberFormat="1" applyFont="1" applyFill="1" applyBorder="1"/>
    <xf numFmtId="171" fontId="0" fillId="0" borderId="35" xfId="2" applyNumberFormat="1" applyFont="1" applyFill="1" applyBorder="1"/>
    <xf numFmtId="0" fontId="18" fillId="0" borderId="29" xfId="0" applyFont="1" applyBorder="1" applyAlignment="1">
      <alignment horizontal="center"/>
    </xf>
    <xf numFmtId="0" fontId="0" fillId="0" borderId="34" xfId="0" applyBorder="1" applyAlignment="1">
      <alignment horizontal="center"/>
    </xf>
    <xf numFmtId="171" fontId="0" fillId="6" borderId="56" xfId="0" applyNumberFormat="1" applyFill="1" applyBorder="1"/>
    <xf numFmtId="0" fontId="0" fillId="0" borderId="35" xfId="0" applyBorder="1" applyAlignment="1">
      <alignment horizontal="center"/>
    </xf>
    <xf numFmtId="0" fontId="3" fillId="0" borderId="20" xfId="0" applyFont="1" applyBorder="1" applyAlignment="1">
      <alignment horizontal="center"/>
    </xf>
    <xf numFmtId="171" fontId="18" fillId="4" borderId="20" xfId="2" applyNumberFormat="1" applyFont="1" applyFill="1" applyBorder="1"/>
    <xf numFmtId="171" fontId="0" fillId="0" borderId="20" xfId="2" applyNumberFormat="1" applyFont="1" applyFill="1" applyBorder="1"/>
    <xf numFmtId="0" fontId="18" fillId="0" borderId="47" xfId="0" applyFont="1" applyBorder="1" applyAlignment="1">
      <alignment horizontal="center"/>
    </xf>
    <xf numFmtId="0" fontId="0" fillId="0" borderId="20" xfId="0" applyBorder="1" applyAlignment="1">
      <alignment horizontal="center"/>
    </xf>
    <xf numFmtId="171" fontId="0" fillId="0" borderId="20" xfId="2" applyNumberFormat="1" applyFont="1" applyBorder="1"/>
    <xf numFmtId="171" fontId="0" fillId="6" borderId="21" xfId="0" applyNumberFormat="1" applyFill="1" applyBorder="1"/>
    <xf numFmtId="0" fontId="18" fillId="0" borderId="20" xfId="0" applyFont="1" applyBorder="1" applyAlignment="1">
      <alignment horizontal="center"/>
    </xf>
    <xf numFmtId="171" fontId="19" fillId="6" borderId="25" xfId="0" applyNumberFormat="1" applyFont="1" applyFill="1" applyBorder="1"/>
    <xf numFmtId="0" fontId="0" fillId="4" borderId="10" xfId="0" applyFill="1" applyBorder="1" applyAlignment="1">
      <alignment horizontal="center"/>
    </xf>
    <xf numFmtId="171" fontId="19" fillId="4" borderId="11" xfId="0" applyNumberFormat="1" applyFont="1" applyFill="1" applyBorder="1"/>
    <xf numFmtId="171" fontId="19" fillId="6" borderId="11" xfId="0" applyNumberFormat="1" applyFont="1" applyFill="1" applyBorder="1"/>
    <xf numFmtId="0" fontId="0" fillId="0" borderId="1" xfId="0" applyBorder="1"/>
    <xf numFmtId="0" fontId="0" fillId="0" borderId="4" xfId="0" applyBorder="1"/>
    <xf numFmtId="0" fontId="0" fillId="0" borderId="6" xfId="0" applyBorder="1"/>
    <xf numFmtId="0" fontId="21" fillId="0" borderId="44" xfId="0" applyFont="1" applyBorder="1" applyAlignment="1">
      <alignment horizontal="center" vertical="center" wrapText="1"/>
    </xf>
    <xf numFmtId="0" fontId="21" fillId="6" borderId="15" xfId="0" applyFont="1" applyFill="1" applyBorder="1" applyAlignment="1">
      <alignment horizontal="center" vertical="center" wrapText="1"/>
    </xf>
    <xf numFmtId="0" fontId="21" fillId="0" borderId="12" xfId="0" applyFont="1" applyBorder="1" applyAlignment="1">
      <alignment horizontal="center" vertical="center" wrapText="1"/>
    </xf>
    <xf numFmtId="0" fontId="17" fillId="0" borderId="0" xfId="0" applyFont="1"/>
    <xf numFmtId="0" fontId="4" fillId="0" borderId="7" xfId="0" applyFont="1" applyBorder="1" applyAlignment="1" applyProtection="1">
      <alignment vertical="center" wrapText="1"/>
      <protection locked="0"/>
    </xf>
    <xf numFmtId="0" fontId="4" fillId="0" borderId="7" xfId="0" applyFont="1" applyBorder="1" applyAlignment="1" applyProtection="1">
      <alignment horizontal="left" vertical="center" wrapText="1"/>
      <protection locked="0"/>
    </xf>
    <xf numFmtId="0" fontId="0" fillId="0" borderId="7" xfId="0" applyBorder="1" applyProtection="1">
      <protection locked="0"/>
    </xf>
    <xf numFmtId="0" fontId="0" fillId="0" borderId="4" xfId="0" applyBorder="1" applyProtection="1"/>
    <xf numFmtId="0" fontId="0" fillId="0" borderId="6" xfId="0" applyBorder="1" applyProtection="1"/>
    <xf numFmtId="0" fontId="15" fillId="0" borderId="20" xfId="0" applyFont="1" applyFill="1" applyBorder="1" applyAlignment="1">
      <alignment horizontal="center" vertical="center" wrapText="1"/>
    </xf>
    <xf numFmtId="49" fontId="15" fillId="0" borderId="16" xfId="0" applyNumberFormat="1" applyFont="1" applyFill="1" applyBorder="1" applyAlignment="1">
      <alignment horizontal="center" vertical="center"/>
    </xf>
    <xf numFmtId="0" fontId="15" fillId="0" borderId="17" xfId="0" applyFont="1" applyFill="1" applyBorder="1" applyAlignment="1">
      <alignment wrapText="1"/>
    </xf>
    <xf numFmtId="0" fontId="15" fillId="0" borderId="17" xfId="0" applyFont="1" applyFill="1" applyBorder="1" applyAlignment="1">
      <alignment horizontal="center" vertical="center" wrapText="1"/>
    </xf>
    <xf numFmtId="49" fontId="15" fillId="0" borderId="19"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5" fillId="0" borderId="23" xfId="0" applyFont="1" applyFill="1" applyBorder="1" applyAlignment="1">
      <alignment horizontal="center" vertical="center" wrapText="1"/>
    </xf>
    <xf numFmtId="172" fontId="19" fillId="0" borderId="0" xfId="2" applyNumberFormat="1" applyFont="1" applyFill="1"/>
    <xf numFmtId="172" fontId="27" fillId="0" borderId="18" xfId="2" applyNumberFormat="1" applyFont="1" applyFill="1" applyBorder="1" applyAlignment="1">
      <alignment horizontal="center" vertical="center" wrapText="1"/>
    </xf>
    <xf numFmtId="172" fontId="27" fillId="0" borderId="21" xfId="2"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172" fontId="21" fillId="0" borderId="25" xfId="2" applyNumberFormat="1" applyFont="1" applyFill="1" applyBorder="1" applyAlignment="1">
      <alignment horizontal="center" vertical="center" wrapText="1"/>
    </xf>
    <xf numFmtId="172" fontId="27" fillId="0" borderId="25" xfId="2" applyNumberFormat="1" applyFont="1" applyFill="1" applyBorder="1" applyAlignment="1">
      <alignment horizontal="center" vertical="center" wrapText="1"/>
    </xf>
    <xf numFmtId="0" fontId="15" fillId="0" borderId="17" xfId="4" applyFont="1" applyFill="1" applyBorder="1" applyAlignment="1">
      <alignment vertical="center" wrapText="1"/>
    </xf>
    <xf numFmtId="0" fontId="15" fillId="0" borderId="17" xfId="4" applyFont="1" applyFill="1" applyBorder="1" applyAlignment="1">
      <alignment horizontal="center" vertical="center" wrapText="1"/>
    </xf>
    <xf numFmtId="0" fontId="15" fillId="0" borderId="23" xfId="4" applyFont="1" applyFill="1" applyBorder="1" applyAlignment="1">
      <alignment vertical="center" wrapText="1"/>
    </xf>
    <xf numFmtId="0" fontId="15" fillId="0" borderId="23" xfId="4" applyFont="1" applyFill="1" applyBorder="1" applyAlignment="1">
      <alignment horizontal="center" vertical="center" wrapText="1"/>
    </xf>
    <xf numFmtId="0" fontId="28" fillId="0" borderId="0" xfId="0" applyFont="1" applyFill="1" applyAlignment="1">
      <alignment horizontal="center" vertical="center"/>
    </xf>
    <xf numFmtId="169" fontId="27" fillId="0" borderId="13" xfId="1" applyNumberFormat="1" applyFont="1" applyFill="1" applyBorder="1" applyAlignment="1">
      <alignment horizontal="center" vertical="center"/>
    </xf>
    <xf numFmtId="169" fontId="29" fillId="0" borderId="23" xfId="1" applyNumberFormat="1" applyFont="1" applyFill="1" applyBorder="1" applyAlignment="1">
      <alignment horizontal="center" vertical="center"/>
    </xf>
    <xf numFmtId="172" fontId="22" fillId="4" borderId="25" xfId="2" applyNumberFormat="1" applyFont="1" applyFill="1" applyBorder="1" applyAlignment="1">
      <alignment horizontal="center" vertical="center" wrapText="1"/>
    </xf>
    <xf numFmtId="172" fontId="27" fillId="0" borderId="53" xfId="2" applyNumberFormat="1" applyFont="1" applyFill="1" applyBorder="1" applyAlignment="1">
      <alignment horizontal="center" vertical="center" wrapText="1"/>
    </xf>
    <xf numFmtId="172" fontId="27" fillId="0" borderId="59" xfId="2" applyNumberFormat="1" applyFont="1" applyFill="1" applyBorder="1" applyAlignment="1">
      <alignment horizontal="center" vertical="center" wrapText="1"/>
    </xf>
    <xf numFmtId="172" fontId="27" fillId="0" borderId="60" xfId="2" applyNumberFormat="1" applyFont="1" applyFill="1" applyBorder="1" applyAlignment="1">
      <alignment horizontal="center" vertical="center" wrapText="1"/>
    </xf>
    <xf numFmtId="169" fontId="29" fillId="0" borderId="20" xfId="1" applyNumberFormat="1" applyFont="1" applyFill="1" applyBorder="1" applyAlignment="1">
      <alignment horizontal="center" vertical="center"/>
    </xf>
    <xf numFmtId="169" fontId="29" fillId="0" borderId="17" xfId="1" applyNumberFormat="1" applyFont="1" applyFill="1" applyBorder="1" applyAlignment="1">
      <alignment horizontal="center" vertical="center"/>
    </xf>
    <xf numFmtId="169" fontId="25" fillId="0" borderId="18" xfId="1" applyNumberFormat="1" applyFont="1" applyFill="1" applyBorder="1" applyAlignment="1">
      <alignment horizontal="center" vertical="center"/>
    </xf>
    <xf numFmtId="172" fontId="27" fillId="0" borderId="48" xfId="2" applyNumberFormat="1" applyFont="1" applyFill="1" applyBorder="1" applyAlignment="1">
      <alignment horizontal="center" vertical="center" wrapText="1"/>
    </xf>
    <xf numFmtId="169" fontId="25" fillId="0" borderId="21" xfId="1" applyNumberFormat="1" applyFont="1" applyFill="1" applyBorder="1" applyAlignment="1">
      <alignment horizontal="center" vertical="center"/>
    </xf>
    <xf numFmtId="172" fontId="23" fillId="0" borderId="25" xfId="2" applyNumberFormat="1" applyFont="1" applyFill="1" applyBorder="1" applyAlignment="1">
      <alignment horizontal="center"/>
    </xf>
    <xf numFmtId="0" fontId="0" fillId="0" borderId="0" xfId="0" applyAlignment="1" applyProtection="1">
      <alignment horizontal="center" vertical="center" wrapText="1"/>
    </xf>
    <xf numFmtId="0" fontId="21" fillId="0" borderId="1" xfId="1" applyNumberFormat="1"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168" fontId="24" fillId="0" borderId="25" xfId="1" applyNumberFormat="1" applyFont="1" applyFill="1" applyBorder="1" applyAlignment="1">
      <alignment horizontal="center" vertical="center" wrapText="1"/>
    </xf>
    <xf numFmtId="0" fontId="21" fillId="0" borderId="25" xfId="1" applyNumberFormat="1" applyFont="1" applyBorder="1" applyAlignment="1" applyProtection="1">
      <alignment horizontal="center" vertical="center" wrapText="1"/>
    </xf>
    <xf numFmtId="42" fontId="22" fillId="0" borderId="9" xfId="2" applyNumberFormat="1" applyFont="1" applyBorder="1" applyAlignment="1" applyProtection="1">
      <alignment wrapText="1"/>
    </xf>
    <xf numFmtId="42" fontId="23" fillId="6" borderId="11" xfId="0" applyNumberFormat="1" applyFont="1" applyFill="1" applyBorder="1" applyAlignment="1" applyProtection="1">
      <alignment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2" fillId="0" borderId="0" xfId="0" applyFont="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0" borderId="28" xfId="0" applyFont="1" applyBorder="1" applyAlignment="1">
      <alignment horizontal="center" vertical="center" wrapText="1"/>
    </xf>
    <xf numFmtId="0" fontId="13" fillId="0" borderId="26" xfId="0" applyFont="1" applyFill="1" applyBorder="1" applyAlignment="1">
      <alignment horizontal="center" vertical="center" wrapText="1"/>
    </xf>
    <xf numFmtId="0" fontId="13" fillId="6" borderId="32" xfId="0" applyFont="1" applyFill="1" applyBorder="1" applyAlignment="1">
      <alignment horizontal="center" vertical="center" wrapText="1"/>
    </xf>
    <xf numFmtId="0" fontId="13" fillId="0" borderId="0" xfId="0" applyFont="1" applyAlignment="1">
      <alignment horizontal="center" vertical="center"/>
    </xf>
    <xf numFmtId="166" fontId="18" fillId="0" borderId="17" xfId="2" applyNumberFormat="1" applyFont="1" applyFill="1" applyBorder="1" applyAlignment="1">
      <alignment horizontal="center" vertical="center" wrapText="1"/>
    </xf>
    <xf numFmtId="0" fontId="18" fillId="0" borderId="17" xfId="0" applyFont="1" applyBorder="1" applyAlignment="1">
      <alignment horizontal="center" vertical="center"/>
    </xf>
    <xf numFmtId="44" fontId="22" fillId="6" borderId="18" xfId="2" applyNumberFormat="1" applyFont="1" applyFill="1" applyBorder="1" applyAlignment="1">
      <alignment horizontal="center" vertical="center"/>
    </xf>
    <xf numFmtId="166" fontId="18" fillId="0" borderId="23" xfId="2" applyNumberFormat="1" applyFont="1" applyFill="1" applyBorder="1" applyAlignment="1">
      <alignment horizontal="center" vertical="center" wrapText="1"/>
    </xf>
    <xf numFmtId="0" fontId="18" fillId="0" borderId="23" xfId="0" applyFont="1" applyBorder="1" applyAlignment="1">
      <alignment horizontal="center" vertical="center"/>
    </xf>
    <xf numFmtId="44" fontId="22" fillId="6" borderId="24" xfId="2" applyNumberFormat="1" applyFont="1"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44" fontId="22" fillId="6" borderId="42" xfId="2" applyNumberFormat="1" applyFont="1" applyFill="1" applyBorder="1" applyAlignment="1">
      <alignment horizontal="center" vertical="center"/>
    </xf>
    <xf numFmtId="0" fontId="13" fillId="0" borderId="45" xfId="0" applyFont="1" applyBorder="1" applyAlignment="1">
      <alignment horizontal="center" vertical="center" wrapText="1"/>
    </xf>
    <xf numFmtId="0" fontId="13" fillId="6" borderId="27" xfId="0" applyFont="1" applyFill="1" applyBorder="1" applyAlignment="1">
      <alignment horizontal="center" vertical="center" wrapText="1"/>
    </xf>
    <xf numFmtId="0" fontId="16" fillId="0" borderId="0" xfId="0" applyFont="1" applyAlignment="1">
      <alignment horizontal="center" vertical="center"/>
    </xf>
    <xf numFmtId="166" fontId="18" fillId="0" borderId="16" xfId="2" applyNumberFormat="1" applyFont="1" applyFill="1" applyBorder="1" applyAlignment="1">
      <alignment horizontal="center" vertical="center" wrapText="1"/>
    </xf>
    <xf numFmtId="44" fontId="22" fillId="6" borderId="17" xfId="2" applyNumberFormat="1" applyFont="1" applyFill="1" applyBorder="1" applyAlignment="1">
      <alignment horizontal="center" vertical="center"/>
    </xf>
    <xf numFmtId="166" fontId="18" fillId="0" borderId="22" xfId="2" applyNumberFormat="1" applyFont="1" applyFill="1" applyBorder="1" applyAlignment="1">
      <alignment horizontal="center" vertical="center" wrapText="1"/>
    </xf>
    <xf numFmtId="44" fontId="22" fillId="6" borderId="23" xfId="2" applyNumberFormat="1" applyFont="1" applyFill="1" applyBorder="1" applyAlignment="1">
      <alignment horizontal="center" vertical="center"/>
    </xf>
    <xf numFmtId="44" fontId="30" fillId="6" borderId="42" xfId="2" applyNumberFormat="1" applyFont="1" applyFill="1" applyBorder="1" applyAlignment="1">
      <alignment horizontal="center" vertical="center"/>
    </xf>
    <xf numFmtId="0" fontId="26" fillId="4" borderId="57" xfId="0" applyFont="1" applyFill="1" applyBorder="1" applyAlignment="1">
      <alignment horizontal="center" vertical="center"/>
    </xf>
    <xf numFmtId="0" fontId="26" fillId="4" borderId="58" xfId="0" applyFont="1" applyFill="1" applyBorder="1" applyAlignment="1">
      <alignment horizontal="center" vertical="center"/>
    </xf>
    <xf numFmtId="0" fontId="26" fillId="0" borderId="0" xfId="0" applyFont="1" applyAlignment="1">
      <alignment horizontal="center" vertical="center"/>
    </xf>
    <xf numFmtId="0" fontId="0" fillId="2" borderId="0" xfId="0" applyFill="1" applyBorder="1" applyAlignment="1">
      <alignment horizontal="center" vertical="center"/>
    </xf>
    <xf numFmtId="0" fontId="18" fillId="0" borderId="23"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21" fillId="0" borderId="9" xfId="1" applyNumberFormat="1" applyFont="1" applyBorder="1" applyAlignment="1" applyProtection="1">
      <alignment horizontal="center" vertical="center" wrapText="1"/>
    </xf>
    <xf numFmtId="42" fontId="23" fillId="0" borderId="25" xfId="0" applyNumberFormat="1" applyFont="1" applyBorder="1" applyAlignment="1" applyProtection="1">
      <alignment horizontal="center" vertical="center" wrapText="1"/>
    </xf>
    <xf numFmtId="42" fontId="22" fillId="0" borderId="59" xfId="2" applyNumberFormat="1" applyFont="1" applyBorder="1" applyAlignment="1" applyProtection="1">
      <alignment wrapText="1"/>
    </xf>
    <xf numFmtId="42" fontId="22" fillId="0" borderId="48" xfId="2" applyNumberFormat="1" applyFont="1" applyBorder="1" applyAlignment="1" applyProtection="1">
      <alignment wrapText="1"/>
    </xf>
    <xf numFmtId="42" fontId="22" fillId="0" borderId="60" xfId="2" applyNumberFormat="1" applyFont="1" applyBorder="1" applyAlignment="1" applyProtection="1">
      <alignment wrapText="1"/>
    </xf>
    <xf numFmtId="0" fontId="21" fillId="6" borderId="13" xfId="0" applyFont="1" applyFill="1" applyBorder="1" applyAlignment="1">
      <alignment horizontal="center" vertical="center" wrapText="1"/>
    </xf>
    <xf numFmtId="0" fontId="3" fillId="0" borderId="17" xfId="0" applyFont="1" applyBorder="1" applyAlignment="1">
      <alignment horizontal="center"/>
    </xf>
    <xf numFmtId="171" fontId="18" fillId="4" borderId="17" xfId="2" applyNumberFormat="1" applyFont="1" applyFill="1" applyBorder="1"/>
    <xf numFmtId="171" fontId="0" fillId="0" borderId="17" xfId="2" applyNumberFormat="1" applyFont="1" applyFill="1" applyBorder="1"/>
    <xf numFmtId="0" fontId="18" fillId="0" borderId="62" xfId="0" applyFont="1" applyBorder="1" applyAlignment="1">
      <alignment horizontal="center"/>
    </xf>
    <xf numFmtId="171" fontId="0" fillId="6" borderId="18" xfId="0" applyNumberFormat="1" applyFill="1" applyBorder="1"/>
    <xf numFmtId="0" fontId="0" fillId="0" borderId="17" xfId="0" applyBorder="1" applyAlignment="1">
      <alignment horizontal="center"/>
    </xf>
    <xf numFmtId="0" fontId="3" fillId="0" borderId="23" xfId="0" applyFont="1" applyBorder="1" applyAlignment="1">
      <alignment horizontal="center"/>
    </xf>
    <xf numFmtId="171" fontId="0" fillId="0" borderId="23" xfId="2" applyNumberFormat="1" applyFont="1" applyBorder="1"/>
    <xf numFmtId="171" fontId="18" fillId="4" borderId="23" xfId="2" applyNumberFormat="1" applyFont="1" applyFill="1" applyBorder="1"/>
    <xf numFmtId="0" fontId="18" fillId="0" borderId="63" xfId="0" applyFont="1" applyBorder="1" applyAlignment="1">
      <alignment horizontal="center"/>
    </xf>
    <xf numFmtId="0" fontId="0" fillId="0" borderId="23" xfId="0" applyBorder="1" applyAlignment="1">
      <alignment horizontal="center"/>
    </xf>
    <xf numFmtId="171" fontId="0" fillId="6" borderId="24" xfId="0" applyNumberFormat="1" applyFill="1" applyBorder="1"/>
    <xf numFmtId="0" fontId="19" fillId="0" borderId="0" xfId="0" applyFont="1" applyBorder="1" applyAlignment="1">
      <alignment vertical="center"/>
    </xf>
    <xf numFmtId="0" fontId="3" fillId="0" borderId="2" xfId="0" applyFont="1" applyFill="1"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19" fillId="0" borderId="0" xfId="0" applyFont="1" applyBorder="1" applyAlignment="1">
      <alignment vertical="center" wrapText="1"/>
    </xf>
    <xf numFmtId="166" fontId="0" fillId="0" borderId="40" xfId="2" applyNumberFormat="1" applyFont="1" applyFill="1" applyBorder="1" applyAlignment="1">
      <alignment horizontal="center" vertical="center"/>
    </xf>
    <xf numFmtId="166" fontId="0" fillId="0" borderId="41" xfId="2" applyNumberFormat="1" applyFont="1" applyFill="1" applyBorder="1" applyAlignment="1">
      <alignment horizontal="center" vertical="center"/>
    </xf>
    <xf numFmtId="0" fontId="18" fillId="0" borderId="16" xfId="0" applyFont="1" applyBorder="1" applyAlignment="1">
      <alignment horizontal="center" vertical="center"/>
    </xf>
    <xf numFmtId="0" fontId="18" fillId="0" borderId="22" xfId="0" applyFont="1" applyBorder="1" applyAlignment="1">
      <alignment horizontal="center" vertical="center"/>
    </xf>
    <xf numFmtId="166" fontId="18" fillId="0" borderId="40" xfId="2" applyNumberFormat="1" applyFont="1" applyFill="1" applyBorder="1" applyAlignment="1">
      <alignment horizontal="center" vertical="center" wrapText="1"/>
    </xf>
    <xf numFmtId="166" fontId="18" fillId="0" borderId="41" xfId="2" applyNumberFormat="1" applyFont="1" applyFill="1" applyBorder="1" applyAlignment="1">
      <alignment horizontal="center" vertical="center" wrapText="1"/>
    </xf>
    <xf numFmtId="44" fontId="30" fillId="6" borderId="25" xfId="2" applyNumberFormat="1" applyFont="1" applyFill="1" applyBorder="1" applyAlignment="1">
      <alignment horizontal="center" vertical="center"/>
    </xf>
    <xf numFmtId="44" fontId="22" fillId="6" borderId="52" xfId="2" applyNumberFormat="1" applyFont="1" applyFill="1" applyBorder="1" applyAlignment="1">
      <alignment horizontal="center" vertical="center"/>
    </xf>
    <xf numFmtId="0" fontId="18" fillId="0" borderId="31" xfId="0" applyFont="1" applyBorder="1" applyAlignment="1">
      <alignment horizontal="center" vertical="center"/>
    </xf>
    <xf numFmtId="0" fontId="18" fillId="0" borderId="43" xfId="0" applyFont="1" applyBorder="1" applyAlignment="1">
      <alignment horizontal="center" vertical="center"/>
    </xf>
    <xf numFmtId="0" fontId="20"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2" fillId="0" borderId="0" xfId="0" applyFont="1" applyAlignment="1">
      <alignment vertical="center"/>
    </xf>
    <xf numFmtId="172" fontId="12" fillId="0" borderId="0" xfId="2" applyNumberFormat="1" applyFont="1" applyAlignment="1">
      <alignment vertical="center"/>
    </xf>
    <xf numFmtId="0" fontId="21" fillId="0" borderId="1" xfId="0" applyFont="1" applyBorder="1" applyAlignment="1" applyProtection="1">
      <alignment horizontal="center" vertical="center"/>
    </xf>
    <xf numFmtId="0" fontId="21" fillId="0" borderId="26" xfId="0" applyFont="1" applyFill="1" applyBorder="1" applyAlignment="1" applyProtection="1">
      <alignment horizontal="center" vertical="center" wrapText="1"/>
    </xf>
    <xf numFmtId="0" fontId="34" fillId="3" borderId="26" xfId="0" applyFont="1" applyFill="1" applyBorder="1" applyAlignment="1" applyProtection="1">
      <alignment horizontal="center" vertical="center" wrapText="1"/>
    </xf>
    <xf numFmtId="0" fontId="34" fillId="3" borderId="27" xfId="0" applyFont="1" applyFill="1" applyBorder="1" applyAlignment="1" applyProtection="1">
      <alignment horizontal="center" vertical="center" wrapText="1"/>
    </xf>
    <xf numFmtId="0" fontId="15" fillId="0" borderId="61" xfId="0" applyFont="1" applyBorder="1" applyAlignment="1" applyProtection="1">
      <alignment horizontal="center" vertical="center" wrapText="1"/>
    </xf>
    <xf numFmtId="0" fontId="15" fillId="0" borderId="49" xfId="0" applyFont="1" applyFill="1" applyBorder="1" applyAlignment="1" applyProtection="1">
      <alignment horizontal="center" vertical="center" wrapText="1"/>
    </xf>
    <xf numFmtId="172" fontId="21" fillId="6" borderId="50" xfId="2" applyNumberFormat="1" applyFont="1" applyFill="1" applyBorder="1" applyAlignment="1" applyProtection="1">
      <alignment horizontal="center" vertical="center" wrapText="1"/>
    </xf>
    <xf numFmtId="0" fontId="15" fillId="0" borderId="64" xfId="0" applyFont="1" applyBorder="1" applyAlignment="1" applyProtection="1">
      <alignment horizontal="center" vertical="center" wrapText="1"/>
    </xf>
    <xf numFmtId="172" fontId="21" fillId="6" borderId="51" xfId="2" applyNumberFormat="1" applyFont="1" applyFill="1" applyBorder="1" applyAlignment="1" applyProtection="1">
      <alignment horizontal="center" vertical="center" wrapText="1"/>
    </xf>
    <xf numFmtId="0" fontId="15" fillId="0" borderId="0"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Fill="1" applyBorder="1" applyAlignment="1" applyProtection="1">
      <alignment vertical="center" wrapText="1"/>
    </xf>
    <xf numFmtId="0" fontId="3" fillId="0" borderId="17" xfId="0" applyFont="1" applyBorder="1" applyAlignment="1" applyProtection="1">
      <alignment vertical="center"/>
    </xf>
    <xf numFmtId="172" fontId="3" fillId="0" borderId="18" xfId="2" applyNumberFormat="1" applyFont="1" applyBorder="1" applyAlignment="1" applyProtection="1">
      <alignment vertical="center"/>
    </xf>
    <xf numFmtId="0" fontId="3" fillId="0" borderId="31" xfId="0" applyFont="1" applyBorder="1" applyAlignment="1" applyProtection="1">
      <alignment vertical="center"/>
    </xf>
    <xf numFmtId="0" fontId="3" fillId="0" borderId="19" xfId="0" applyFont="1" applyBorder="1" applyAlignment="1" applyProtection="1">
      <alignment vertical="center"/>
    </xf>
    <xf numFmtId="49" fontId="3" fillId="0" borderId="20" xfId="0" applyNumberFormat="1" applyFont="1" applyFill="1" applyBorder="1" applyAlignment="1" applyProtection="1">
      <alignment horizontal="left" vertical="center" wrapText="1"/>
    </xf>
    <xf numFmtId="0" fontId="3" fillId="0" borderId="20" xfId="0" applyFont="1" applyBorder="1" applyAlignment="1" applyProtection="1">
      <alignment vertical="center"/>
    </xf>
    <xf numFmtId="172" fontId="3" fillId="0" borderId="21" xfId="2" applyNumberFormat="1" applyFont="1" applyBorder="1" applyAlignment="1" applyProtection="1">
      <alignment vertical="center"/>
    </xf>
    <xf numFmtId="0" fontId="3" fillId="0" borderId="30" xfId="0" applyFont="1" applyBorder="1" applyAlignment="1" applyProtection="1">
      <alignment vertical="center"/>
    </xf>
    <xf numFmtId="0" fontId="3" fillId="0" borderId="20" xfId="0" applyFont="1" applyFill="1" applyBorder="1" applyAlignment="1" applyProtection="1">
      <alignment horizontal="left" vertical="center" wrapText="1"/>
    </xf>
    <xf numFmtId="0" fontId="3" fillId="0" borderId="22" xfId="0" applyFont="1" applyBorder="1" applyAlignment="1" applyProtection="1">
      <alignment vertical="center"/>
    </xf>
    <xf numFmtId="0" fontId="3" fillId="0" borderId="23" xfId="0" applyFont="1" applyFill="1" applyBorder="1" applyAlignment="1" applyProtection="1">
      <alignment horizontal="left" vertical="center" wrapText="1"/>
    </xf>
    <xf numFmtId="0" fontId="3" fillId="0" borderId="23" xfId="0" applyFont="1" applyBorder="1" applyAlignment="1" applyProtection="1">
      <alignment vertical="center"/>
    </xf>
    <xf numFmtId="172" fontId="3" fillId="0" borderId="24" xfId="2" applyNumberFormat="1" applyFont="1" applyBorder="1" applyAlignment="1" applyProtection="1">
      <alignment vertical="center"/>
    </xf>
    <xf numFmtId="0" fontId="3" fillId="0" borderId="43" xfId="0" applyFont="1" applyBorder="1" applyAlignment="1" applyProtection="1">
      <alignment vertical="center"/>
    </xf>
    <xf numFmtId="0" fontId="4" fillId="2" borderId="0" xfId="0" applyFont="1" applyFill="1" applyBorder="1" applyAlignment="1" applyProtection="1">
      <alignment horizontal="center" vertical="center" wrapText="1"/>
    </xf>
    <xf numFmtId="172" fontId="3" fillId="0" borderId="0" xfId="2" applyNumberFormat="1" applyFont="1" applyBorder="1" applyAlignment="1" applyProtection="1">
      <alignment vertical="center"/>
    </xf>
    <xf numFmtId="0" fontId="3" fillId="0" borderId="0" xfId="0" applyFont="1" applyAlignment="1" applyProtection="1">
      <alignment vertical="center"/>
    </xf>
    <xf numFmtId="0" fontId="15" fillId="0" borderId="49" xfId="0" applyFont="1" applyBorder="1" applyAlignment="1" applyProtection="1">
      <alignment horizontal="center" vertical="center" wrapText="1"/>
    </xf>
    <xf numFmtId="0" fontId="15" fillId="0" borderId="0" xfId="0" applyFont="1" applyAlignment="1" applyProtection="1">
      <alignment vertical="center"/>
    </xf>
    <xf numFmtId="0" fontId="12" fillId="0" borderId="16" xfId="0" applyFont="1" applyBorder="1" applyAlignment="1">
      <alignment vertical="center"/>
    </xf>
    <xf numFmtId="0" fontId="12" fillId="0" borderId="19" xfId="0" applyFont="1" applyBorder="1" applyAlignment="1">
      <alignment vertical="center"/>
    </xf>
    <xf numFmtId="0" fontId="12" fillId="0" borderId="22" xfId="0" applyFont="1" applyBorder="1" applyAlignment="1">
      <alignment vertical="center"/>
    </xf>
    <xf numFmtId="0" fontId="12" fillId="0" borderId="0" xfId="0" applyFont="1" applyAlignment="1">
      <alignment horizontal="center" vertical="center"/>
    </xf>
    <xf numFmtId="0" fontId="35" fillId="0" borderId="0" xfId="0" applyFont="1" applyAlignment="1">
      <alignment vertical="center"/>
    </xf>
    <xf numFmtId="0" fontId="15" fillId="0" borderId="45" xfId="0" applyFont="1" applyBorder="1" applyAlignment="1" applyProtection="1">
      <alignment horizontal="center" vertical="center" wrapText="1"/>
    </xf>
    <xf numFmtId="0" fontId="15" fillId="0" borderId="26" xfId="0" applyFont="1" applyFill="1" applyBorder="1" applyAlignment="1" applyProtection="1">
      <alignment horizontal="center" vertical="center" wrapText="1"/>
    </xf>
    <xf numFmtId="172" fontId="21" fillId="6" borderId="27" xfId="2" applyNumberFormat="1" applyFont="1" applyFill="1" applyBorder="1" applyAlignment="1" applyProtection="1">
      <alignment horizontal="center" vertical="center" wrapText="1"/>
    </xf>
    <xf numFmtId="0" fontId="15" fillId="0" borderId="28" xfId="0" applyFont="1" applyBorder="1" applyAlignment="1" applyProtection="1">
      <alignment horizontal="center" vertical="center" wrapText="1"/>
    </xf>
    <xf numFmtId="172" fontId="21" fillId="6" borderId="32" xfId="2" applyNumberFormat="1" applyFont="1" applyFill="1" applyBorder="1" applyAlignment="1" applyProtection="1">
      <alignment horizontal="center" vertical="center" wrapText="1"/>
    </xf>
    <xf numFmtId="0" fontId="15" fillId="0" borderId="32" xfId="0" applyFont="1" applyFill="1" applyBorder="1" applyAlignment="1" applyProtection="1">
      <alignment horizontal="center" vertical="center" wrapText="1"/>
    </xf>
    <xf numFmtId="172" fontId="21" fillId="6" borderId="5" xfId="2" applyNumberFormat="1" applyFont="1" applyFill="1" applyBorder="1" applyAlignment="1" applyProtection="1">
      <alignment horizontal="center" vertical="center" wrapText="1"/>
    </xf>
    <xf numFmtId="0" fontId="3" fillId="0" borderId="18" xfId="0" applyFont="1" applyBorder="1" applyAlignment="1" applyProtection="1">
      <alignment vertical="center"/>
    </xf>
    <xf numFmtId="172" fontId="3" fillId="0" borderId="59" xfId="2" applyNumberFormat="1" applyFont="1" applyBorder="1" applyAlignment="1" applyProtection="1">
      <alignment vertical="center"/>
    </xf>
    <xf numFmtId="0" fontId="3" fillId="0" borderId="21" xfId="0" applyFont="1" applyBorder="1" applyAlignment="1" applyProtection="1">
      <alignment vertical="center"/>
    </xf>
    <xf numFmtId="172" fontId="3" fillId="0" borderId="48" xfId="2" applyNumberFormat="1" applyFont="1" applyBorder="1" applyAlignment="1" applyProtection="1">
      <alignment vertical="center"/>
    </xf>
    <xf numFmtId="0" fontId="3" fillId="0" borderId="24" xfId="0" applyFont="1" applyBorder="1" applyAlignment="1" applyProtection="1">
      <alignment vertical="center"/>
    </xf>
    <xf numFmtId="0" fontId="12" fillId="0" borderId="0" xfId="0" applyFont="1" applyAlignment="1">
      <alignment horizontal="left" vertical="center"/>
    </xf>
    <xf numFmtId="172" fontId="12" fillId="0" borderId="0" xfId="2" applyNumberFormat="1" applyFont="1" applyAlignment="1">
      <alignment horizontal="left" vertical="center"/>
    </xf>
    <xf numFmtId="0" fontId="12" fillId="0" borderId="40" xfId="0" applyFont="1" applyBorder="1" applyAlignment="1">
      <alignment vertical="center"/>
    </xf>
    <xf numFmtId="0" fontId="12" fillId="0" borderId="37" xfId="0" applyFont="1" applyBorder="1" applyAlignment="1">
      <alignment vertical="center"/>
    </xf>
    <xf numFmtId="0" fontId="3" fillId="0" borderId="37" xfId="0" applyFont="1" applyBorder="1" applyAlignment="1" applyProtection="1">
      <alignment horizontal="left" vertical="center"/>
    </xf>
    <xf numFmtId="0" fontId="3" fillId="0" borderId="37" xfId="0" applyFont="1" applyFill="1" applyBorder="1" applyAlignment="1" applyProtection="1">
      <alignment horizontal="left" vertical="center"/>
    </xf>
    <xf numFmtId="0" fontId="12" fillId="0" borderId="41" xfId="0" applyFont="1" applyBorder="1" applyAlignment="1">
      <alignment vertical="center"/>
    </xf>
    <xf numFmtId="0" fontId="15" fillId="0" borderId="14" xfId="0" applyFont="1" applyBorder="1" applyAlignment="1" applyProtection="1">
      <alignment horizontal="center" vertical="center" wrapText="1"/>
    </xf>
    <xf numFmtId="172" fontId="21" fillId="6" borderId="15" xfId="2" applyNumberFormat="1" applyFont="1" applyFill="1" applyBorder="1" applyAlignment="1" applyProtection="1">
      <alignment horizontal="center" vertical="center" wrapText="1"/>
    </xf>
    <xf numFmtId="172" fontId="4" fillId="2" borderId="17" xfId="2" applyNumberFormat="1" applyFont="1" applyFill="1" applyBorder="1" applyAlignment="1" applyProtection="1">
      <alignment horizontal="center" vertical="center" wrapText="1"/>
    </xf>
    <xf numFmtId="172" fontId="4" fillId="2" borderId="40" xfId="2" applyNumberFormat="1" applyFont="1" applyFill="1" applyBorder="1" applyAlignment="1" applyProtection="1">
      <alignment horizontal="center" vertical="center" wrapText="1"/>
    </xf>
    <xf numFmtId="172" fontId="4" fillId="2" borderId="20" xfId="2" applyNumberFormat="1" applyFont="1" applyFill="1" applyBorder="1" applyAlignment="1" applyProtection="1">
      <alignment horizontal="center" vertical="center" wrapText="1"/>
    </xf>
    <xf numFmtId="172" fontId="4" fillId="2" borderId="37" xfId="2" applyNumberFormat="1" applyFont="1" applyFill="1" applyBorder="1" applyAlignment="1" applyProtection="1">
      <alignment horizontal="center" vertical="center" wrapText="1"/>
    </xf>
    <xf numFmtId="172" fontId="4" fillId="2" borderId="23" xfId="2" applyNumberFormat="1" applyFont="1" applyFill="1" applyBorder="1" applyAlignment="1" applyProtection="1">
      <alignment horizontal="center" vertical="center" wrapText="1"/>
    </xf>
    <xf numFmtId="172" fontId="4" fillId="2" borderId="41" xfId="2" applyNumberFormat="1" applyFont="1" applyFill="1" applyBorder="1" applyAlignment="1" applyProtection="1">
      <alignment horizontal="center" vertical="center" wrapText="1"/>
    </xf>
    <xf numFmtId="172" fontId="4" fillId="2" borderId="18" xfId="2" applyNumberFormat="1" applyFont="1" applyFill="1" applyBorder="1" applyAlignment="1" applyProtection="1">
      <alignment horizontal="center" vertical="center" wrapText="1"/>
    </xf>
    <xf numFmtId="172" fontId="4" fillId="2" borderId="21" xfId="2" applyNumberFormat="1" applyFont="1" applyFill="1" applyBorder="1" applyAlignment="1" applyProtection="1">
      <alignment horizontal="center" vertical="center" wrapText="1"/>
    </xf>
    <xf numFmtId="172" fontId="4" fillId="2" borderId="24" xfId="2" applyNumberFormat="1" applyFont="1" applyFill="1" applyBorder="1" applyAlignment="1" applyProtection="1">
      <alignment horizontal="center" vertical="center" wrapText="1"/>
    </xf>
    <xf numFmtId="172" fontId="4" fillId="2" borderId="16" xfId="2" applyNumberFormat="1" applyFont="1" applyFill="1" applyBorder="1" applyAlignment="1" applyProtection="1">
      <alignment horizontal="center" vertical="center" wrapText="1"/>
    </xf>
    <xf numFmtId="172" fontId="4" fillId="2" borderId="19" xfId="2" applyNumberFormat="1" applyFont="1" applyFill="1" applyBorder="1" applyAlignment="1" applyProtection="1">
      <alignment horizontal="center" vertical="center" wrapText="1"/>
    </xf>
    <xf numFmtId="172" fontId="4" fillId="2" borderId="22" xfId="2" applyNumberFormat="1" applyFont="1" applyFill="1" applyBorder="1" applyAlignment="1" applyProtection="1">
      <alignment horizontal="center" vertical="center" wrapText="1"/>
    </xf>
    <xf numFmtId="172" fontId="3" fillId="0" borderId="60" xfId="2" applyNumberFormat="1" applyFont="1" applyBorder="1" applyAlignment="1" applyProtection="1">
      <alignment vertical="center"/>
    </xf>
    <xf numFmtId="0" fontId="12" fillId="0" borderId="5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0" fontId="3" fillId="0" borderId="16" xfId="0" applyFont="1" applyFill="1" applyBorder="1" applyAlignment="1" applyProtection="1">
      <alignment vertical="center" wrapText="1"/>
    </xf>
    <xf numFmtId="0" fontId="3" fillId="0" borderId="19" xfId="0" applyFont="1" applyFill="1" applyBorder="1" applyAlignment="1" applyProtection="1">
      <alignment vertical="center" wrapText="1"/>
    </xf>
    <xf numFmtId="0" fontId="3" fillId="0" borderId="22" xfId="0" applyFont="1" applyFill="1" applyBorder="1" applyAlignment="1" applyProtection="1">
      <alignment vertical="center" wrapText="1"/>
    </xf>
    <xf numFmtId="0" fontId="3" fillId="0" borderId="65" xfId="0" applyFont="1" applyBorder="1" applyAlignment="1" applyProtection="1">
      <alignment horizontal="left" vertical="center"/>
    </xf>
    <xf numFmtId="0" fontId="3" fillId="0" borderId="65" xfId="0" applyFont="1" applyFill="1" applyBorder="1" applyAlignment="1" applyProtection="1">
      <alignment horizontal="left" vertical="center"/>
    </xf>
    <xf numFmtId="172" fontId="34" fillId="3" borderId="26" xfId="2" applyNumberFormat="1" applyFont="1" applyFill="1" applyBorder="1" applyAlignment="1" applyProtection="1">
      <alignment horizontal="center" vertical="center" wrapText="1"/>
    </xf>
    <xf numFmtId="172" fontId="34" fillId="3" borderId="27" xfId="2" applyNumberFormat="1" applyFont="1" applyFill="1" applyBorder="1" applyAlignment="1" applyProtection="1">
      <alignment horizontal="center" vertical="center" wrapText="1"/>
    </xf>
    <xf numFmtId="172" fontId="4" fillId="2" borderId="0" xfId="2" applyNumberFormat="1" applyFont="1" applyFill="1" applyBorder="1" applyAlignment="1" applyProtection="1">
      <alignment horizontal="center" vertical="center" wrapText="1"/>
    </xf>
    <xf numFmtId="0" fontId="3" fillId="0" borderId="54" xfId="0" applyFont="1" applyBorder="1" applyAlignment="1" applyProtection="1">
      <alignment vertical="center"/>
    </xf>
    <xf numFmtId="0" fontId="3" fillId="0" borderId="65" xfId="0" applyFont="1" applyBorder="1" applyAlignment="1" applyProtection="1">
      <alignment vertical="center"/>
    </xf>
    <xf numFmtId="0" fontId="3" fillId="0" borderId="66" xfId="0" applyFont="1" applyBorder="1" applyAlignment="1" applyProtection="1">
      <alignment vertical="center"/>
    </xf>
    <xf numFmtId="49" fontId="3" fillId="0" borderId="19" xfId="0" applyNumberFormat="1"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22" xfId="0" applyFont="1" applyFill="1" applyBorder="1" applyAlignment="1" applyProtection="1">
      <alignment horizontal="left" vertical="center" wrapText="1"/>
    </xf>
    <xf numFmtId="164" fontId="3" fillId="0" borderId="0" xfId="0" applyNumberFormat="1" applyFont="1" applyBorder="1" applyAlignment="1" applyProtection="1">
      <alignment vertical="center"/>
    </xf>
    <xf numFmtId="164" fontId="20" fillId="0" borderId="0" xfId="0" applyNumberFormat="1" applyFont="1" applyBorder="1" applyAlignment="1" applyProtection="1">
      <alignment vertical="center"/>
    </xf>
    <xf numFmtId="0" fontId="36" fillId="2" borderId="0" xfId="0" applyFont="1" applyFill="1" applyBorder="1" applyAlignment="1" applyProtection="1">
      <alignment horizontal="center" vertical="center" wrapText="1"/>
    </xf>
    <xf numFmtId="0" fontId="18" fillId="0" borderId="0" xfId="0" applyFont="1" applyBorder="1" applyAlignment="1" applyProtection="1">
      <alignment vertical="center"/>
    </xf>
    <xf numFmtId="0" fontId="7" fillId="2" borderId="0" xfId="0" applyFont="1" applyFill="1" applyBorder="1" applyAlignment="1" applyProtection="1">
      <alignment horizontal="center" vertical="center" wrapText="1"/>
    </xf>
    <xf numFmtId="164" fontId="12" fillId="0" borderId="0" xfId="1" applyNumberFormat="1" applyFont="1" applyAlignment="1">
      <alignment vertical="center"/>
    </xf>
    <xf numFmtId="164" fontId="15" fillId="0" borderId="49" xfId="1" applyNumberFormat="1" applyFont="1" applyFill="1" applyBorder="1" applyAlignment="1" applyProtection="1">
      <alignment horizontal="center" vertical="center" wrapText="1"/>
    </xf>
    <xf numFmtId="164" fontId="20" fillId="0" borderId="0" xfId="1" applyNumberFormat="1" applyFont="1" applyBorder="1" applyAlignment="1" applyProtection="1">
      <alignment vertical="center"/>
    </xf>
    <xf numFmtId="164" fontId="15" fillId="0" borderId="26" xfId="1" applyNumberFormat="1" applyFont="1" applyFill="1" applyBorder="1" applyAlignment="1" applyProtection="1">
      <alignment horizontal="center" vertical="center" wrapText="1"/>
    </xf>
    <xf numFmtId="164" fontId="12" fillId="0" borderId="0" xfId="1" applyNumberFormat="1" applyFont="1" applyAlignment="1">
      <alignment horizontal="left" vertical="center"/>
    </xf>
    <xf numFmtId="0" fontId="12" fillId="0" borderId="0" xfId="0" applyFont="1" applyBorder="1" applyAlignment="1">
      <alignment vertical="center"/>
    </xf>
    <xf numFmtId="0" fontId="3" fillId="0" borderId="0" xfId="0" applyFont="1" applyFill="1" applyBorder="1" applyAlignment="1" applyProtection="1">
      <alignment vertical="center" wrapText="1"/>
    </xf>
    <xf numFmtId="164" fontId="3" fillId="0" borderId="0" xfId="1" applyNumberFormat="1" applyFont="1" applyBorder="1" applyAlignment="1" applyProtection="1">
      <alignment vertical="center"/>
    </xf>
    <xf numFmtId="0" fontId="15" fillId="0" borderId="2" xfId="0" applyFont="1" applyBorder="1" applyAlignment="1" applyProtection="1">
      <alignment horizontal="center" vertical="center" wrapText="1"/>
    </xf>
    <xf numFmtId="172" fontId="21" fillId="6" borderId="2" xfId="2" applyNumberFormat="1" applyFont="1" applyFill="1" applyBorder="1" applyAlignment="1" applyProtection="1">
      <alignment horizontal="center" vertical="center" wrapText="1"/>
    </xf>
    <xf numFmtId="164" fontId="15" fillId="0" borderId="25" xfId="1" applyNumberFormat="1" applyFont="1" applyFill="1" applyBorder="1" applyAlignment="1" applyProtection="1">
      <alignment horizontal="center" vertical="center" wrapText="1"/>
    </xf>
    <xf numFmtId="172" fontId="3" fillId="0" borderId="31" xfId="0" applyNumberFormat="1" applyFont="1" applyBorder="1" applyAlignment="1" applyProtection="1">
      <alignment vertical="center"/>
    </xf>
    <xf numFmtId="172" fontId="3" fillId="0" borderId="40" xfId="2" applyNumberFormat="1" applyFont="1" applyBorder="1" applyAlignment="1" applyProtection="1">
      <alignment vertical="center"/>
    </xf>
    <xf numFmtId="172" fontId="3" fillId="0" borderId="37" xfId="2" applyNumberFormat="1" applyFont="1" applyBorder="1" applyAlignment="1" applyProtection="1">
      <alignment vertical="center"/>
    </xf>
    <xf numFmtId="172" fontId="3" fillId="0" borderId="41" xfId="2" applyNumberFormat="1" applyFont="1" applyBorder="1" applyAlignment="1" applyProtection="1">
      <alignment vertical="center"/>
    </xf>
    <xf numFmtId="172" fontId="3" fillId="0" borderId="16" xfId="0" applyNumberFormat="1" applyFont="1" applyBorder="1" applyAlignment="1" applyProtection="1">
      <alignment vertical="center"/>
    </xf>
    <xf numFmtId="172" fontId="3" fillId="0" borderId="19" xfId="0" applyNumberFormat="1" applyFont="1" applyBorder="1" applyAlignment="1" applyProtection="1">
      <alignment vertical="center"/>
    </xf>
    <xf numFmtId="172" fontId="3" fillId="0" borderId="22" xfId="0" applyNumberFormat="1" applyFont="1" applyBorder="1" applyAlignment="1" applyProtection="1">
      <alignment vertical="center"/>
    </xf>
    <xf numFmtId="164" fontId="15" fillId="0" borderId="12" xfId="1" applyNumberFormat="1" applyFont="1" applyFill="1" applyBorder="1" applyAlignment="1" applyProtection="1">
      <alignment horizontal="center" vertical="center" wrapText="1"/>
    </xf>
    <xf numFmtId="172" fontId="4" fillId="0" borderId="9" xfId="2" applyNumberFormat="1" applyFont="1" applyBorder="1" applyAlignment="1">
      <alignment vertical="center"/>
    </xf>
    <xf numFmtId="172" fontId="4" fillId="0" borderId="10" xfId="2" applyNumberFormat="1" applyFont="1" applyBorder="1" applyAlignment="1">
      <alignment vertical="center"/>
    </xf>
    <xf numFmtId="172" fontId="4" fillId="0" borderId="11" xfId="2" applyNumberFormat="1" applyFont="1" applyBorder="1" applyAlignment="1">
      <alignment vertical="center"/>
    </xf>
    <xf numFmtId="164" fontId="4" fillId="0" borderId="10" xfId="1" applyNumberFormat="1" applyFont="1" applyBorder="1" applyAlignment="1">
      <alignment vertical="center"/>
    </xf>
    <xf numFmtId="0" fontId="37" fillId="0" borderId="0" xfId="0" applyFont="1" applyAlignment="1">
      <alignment vertical="center"/>
    </xf>
    <xf numFmtId="164" fontId="36" fillId="0" borderId="0" xfId="1" applyNumberFormat="1" applyFont="1" applyAlignment="1">
      <alignment vertical="center"/>
    </xf>
    <xf numFmtId="164" fontId="7" fillId="0" borderId="0" xfId="1" applyNumberFormat="1" applyFont="1" applyAlignment="1">
      <alignment vertical="center"/>
    </xf>
    <xf numFmtId="172" fontId="3" fillId="0" borderId="18" xfId="2" applyNumberFormat="1" applyFont="1" applyFill="1" applyBorder="1" applyAlignment="1" applyProtection="1">
      <alignment vertical="center"/>
    </xf>
    <xf numFmtId="172" fontId="3" fillId="0" borderId="21" xfId="2" applyNumberFormat="1" applyFont="1" applyFill="1" applyBorder="1" applyAlignment="1" applyProtection="1">
      <alignment vertical="center"/>
    </xf>
    <xf numFmtId="172" fontId="3" fillId="0" borderId="24" xfId="2" applyNumberFormat="1" applyFont="1" applyFill="1" applyBorder="1" applyAlignment="1" applyProtection="1">
      <alignment vertical="center"/>
    </xf>
    <xf numFmtId="0" fontId="7" fillId="0" borderId="0" xfId="0" applyFont="1" applyAlignment="1">
      <alignment vertical="center"/>
    </xf>
    <xf numFmtId="172" fontId="7" fillId="0" borderId="0" xfId="2" applyNumberFormat="1" applyFont="1" applyAlignment="1">
      <alignment vertical="center"/>
    </xf>
    <xf numFmtId="172" fontId="36" fillId="2" borderId="0" xfId="2" applyNumberFormat="1" applyFont="1" applyFill="1" applyBorder="1" applyAlignment="1" applyProtection="1">
      <alignment horizontal="center" vertical="center" wrapText="1"/>
    </xf>
    <xf numFmtId="164" fontId="19" fillId="0" borderId="0" xfId="1" applyNumberFormat="1" applyFont="1" applyBorder="1" applyAlignment="1" applyProtection="1">
      <alignment vertical="center"/>
    </xf>
    <xf numFmtId="164" fontId="12" fillId="0" borderId="0" xfId="0" applyNumberFormat="1" applyFont="1" applyAlignment="1">
      <alignment vertical="center"/>
    </xf>
    <xf numFmtId="166" fontId="0" fillId="2" borderId="18" xfId="0" applyNumberFormat="1" applyFill="1" applyBorder="1" applyProtection="1">
      <protection locked="0"/>
    </xf>
    <xf numFmtId="166" fontId="0" fillId="2" borderId="21" xfId="0" applyNumberFormat="1" applyFill="1" applyBorder="1" applyProtection="1">
      <protection locked="0"/>
    </xf>
    <xf numFmtId="166" fontId="0" fillId="2" borderId="30" xfId="0" applyNumberFormat="1" applyFill="1" applyBorder="1" applyProtection="1">
      <protection locked="0"/>
    </xf>
    <xf numFmtId="166" fontId="0" fillId="2" borderId="43" xfId="0" applyNumberFormat="1" applyFill="1" applyBorder="1" applyProtection="1">
      <protection locked="0"/>
    </xf>
    <xf numFmtId="42" fontId="23" fillId="6" borderId="3" xfId="0" applyNumberFormat="1" applyFont="1" applyFill="1" applyBorder="1" applyAlignment="1" applyProtection="1">
      <alignment wrapText="1"/>
    </xf>
    <xf numFmtId="42" fontId="23" fillId="6" borderId="8" xfId="0" applyNumberFormat="1" applyFont="1" applyFill="1" applyBorder="1" applyAlignment="1" applyProtection="1">
      <alignment wrapText="1"/>
    </xf>
    <xf numFmtId="42" fontId="18" fillId="0" borderId="17" xfId="2" applyNumberFormat="1" applyFont="1" applyBorder="1" applyAlignment="1" applyProtection="1">
      <alignment wrapText="1"/>
    </xf>
    <xf numFmtId="0" fontId="28" fillId="2" borderId="0" xfId="0" applyFont="1" applyFill="1" applyBorder="1" applyAlignment="1" applyProtection="1">
      <alignment vertical="center"/>
    </xf>
    <xf numFmtId="164" fontId="22" fillId="2" borderId="0" xfId="1" applyNumberFormat="1" applyFont="1" applyFill="1" applyBorder="1" applyAlignment="1" applyProtection="1">
      <alignment vertical="center"/>
    </xf>
    <xf numFmtId="164" fontId="22" fillId="2" borderId="0" xfId="0" applyNumberFormat="1" applyFont="1" applyFill="1" applyBorder="1" applyAlignment="1" applyProtection="1">
      <alignment vertical="center"/>
    </xf>
    <xf numFmtId="0" fontId="36" fillId="2" borderId="0" xfId="0" applyFont="1" applyFill="1" applyBorder="1" applyAlignment="1">
      <alignment vertical="center"/>
    </xf>
    <xf numFmtId="0" fontId="19"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164" fontId="19" fillId="2" borderId="0" xfId="1" applyNumberFormat="1" applyFont="1" applyFill="1" applyBorder="1" applyAlignment="1" applyProtection="1">
      <alignment vertical="center"/>
    </xf>
    <xf numFmtId="0" fontId="36" fillId="2" borderId="0" xfId="0" applyFont="1" applyFill="1" applyAlignment="1">
      <alignment vertical="center"/>
    </xf>
    <xf numFmtId="164" fontId="36" fillId="2" borderId="0" xfId="1" applyNumberFormat="1" applyFont="1" applyFill="1" applyAlignment="1">
      <alignment vertical="center"/>
    </xf>
    <xf numFmtId="0" fontId="37" fillId="2" borderId="0" xfId="0" applyFont="1" applyFill="1" applyAlignment="1">
      <alignment vertical="center"/>
    </xf>
    <xf numFmtId="172" fontId="3" fillId="0" borderId="16" xfId="0" applyNumberFormat="1" applyFont="1" applyFill="1" applyBorder="1" applyAlignment="1" applyProtection="1">
      <alignment vertical="center"/>
    </xf>
    <xf numFmtId="172" fontId="3" fillId="0" borderId="19" xfId="0" applyNumberFormat="1" applyFont="1" applyFill="1" applyBorder="1" applyAlignment="1" applyProtection="1">
      <alignment vertical="center"/>
    </xf>
    <xf numFmtId="172" fontId="3" fillId="0" borderId="22" xfId="0" applyNumberFormat="1" applyFont="1" applyFill="1" applyBorder="1" applyAlignment="1" applyProtection="1">
      <alignment vertical="center"/>
    </xf>
    <xf numFmtId="172" fontId="3" fillId="0" borderId="30" xfId="0" applyNumberFormat="1" applyFont="1" applyBorder="1" applyAlignment="1" applyProtection="1">
      <alignment vertical="center"/>
    </xf>
    <xf numFmtId="172" fontId="3" fillId="0" borderId="43" xfId="0" applyNumberFormat="1" applyFont="1" applyBorder="1" applyAlignment="1" applyProtection="1">
      <alignment vertical="center"/>
    </xf>
    <xf numFmtId="0" fontId="4" fillId="2" borderId="4" xfId="0" applyFont="1" applyFill="1" applyBorder="1" applyAlignment="1">
      <alignment vertical="center"/>
    </xf>
    <xf numFmtId="0" fontId="4" fillId="2" borderId="0" xfId="0" applyFont="1" applyFill="1" applyBorder="1" applyAlignment="1">
      <alignment vertical="center" wrapText="1"/>
    </xf>
    <xf numFmtId="0" fontId="32" fillId="0" borderId="2" xfId="0" applyFont="1" applyBorder="1" applyAlignment="1">
      <alignment horizontal="center" vertical="center"/>
    </xf>
    <xf numFmtId="0" fontId="3" fillId="0" borderId="1" xfId="0" applyFont="1" applyFill="1" applyBorder="1" applyAlignment="1">
      <alignment horizontal="left" vertical="center" wrapText="1"/>
    </xf>
    <xf numFmtId="0" fontId="20" fillId="0" borderId="2" xfId="0" applyFont="1" applyBorder="1" applyAlignment="1">
      <alignment horizontal="center" vertical="center"/>
    </xf>
    <xf numFmtId="0" fontId="0" fillId="0" borderId="4" xfId="0" applyBorder="1" applyAlignment="1">
      <alignment horizontal="left" vertical="center" wrapText="1"/>
    </xf>
    <xf numFmtId="0" fontId="4" fillId="2" borderId="0" xfId="0" applyFont="1" applyFill="1" applyBorder="1" applyAlignment="1" applyProtection="1">
      <alignment horizontal="center" vertical="center" wrapText="1"/>
    </xf>
    <xf numFmtId="0" fontId="21" fillId="0" borderId="1" xfId="0" applyFont="1" applyBorder="1" applyAlignment="1" applyProtection="1">
      <alignment horizontal="center" vertical="center"/>
    </xf>
    <xf numFmtId="0" fontId="0" fillId="0" borderId="0" xfId="0" applyAlignment="1">
      <alignment horizontal="center"/>
    </xf>
    <xf numFmtId="49" fontId="15" fillId="0" borderId="54" xfId="0" applyNumberFormat="1" applyFont="1" applyFill="1" applyBorder="1" applyAlignment="1">
      <alignment horizontal="center" vertical="center"/>
    </xf>
    <xf numFmtId="49" fontId="15" fillId="0" borderId="65" xfId="0" applyNumberFormat="1" applyFont="1" applyFill="1" applyBorder="1" applyAlignment="1">
      <alignment horizontal="center" vertical="center"/>
    </xf>
    <xf numFmtId="49" fontId="15" fillId="0" borderId="66" xfId="0" applyNumberFormat="1" applyFont="1" applyFill="1" applyBorder="1" applyAlignment="1">
      <alignment horizontal="center" vertical="center"/>
    </xf>
    <xf numFmtId="0" fontId="15" fillId="0" borderId="16" xfId="0" applyFont="1" applyFill="1" applyBorder="1" applyAlignment="1">
      <alignment wrapText="1"/>
    </xf>
    <xf numFmtId="0" fontId="15" fillId="0" borderId="19" xfId="0" applyFont="1" applyFill="1" applyBorder="1" applyAlignment="1">
      <alignment wrapText="1"/>
    </xf>
    <xf numFmtId="0" fontId="15" fillId="0" borderId="22" xfId="0" applyFont="1" applyFill="1" applyBorder="1" applyAlignment="1">
      <alignment wrapText="1"/>
    </xf>
    <xf numFmtId="0" fontId="20" fillId="2" borderId="2" xfId="0" applyFont="1" applyFill="1" applyBorder="1" applyAlignment="1" applyProtection="1">
      <alignment horizontal="center" wrapText="1"/>
    </xf>
    <xf numFmtId="0" fontId="20" fillId="2" borderId="3" xfId="0" applyFont="1" applyFill="1" applyBorder="1" applyAlignment="1" applyProtection="1">
      <alignment horizontal="center" wrapText="1"/>
    </xf>
    <xf numFmtId="0" fontId="20" fillId="2" borderId="0"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20" fillId="2" borderId="7" xfId="0" applyFont="1" applyFill="1" applyBorder="1" applyAlignment="1" applyProtection="1">
      <alignment horizontal="center" wrapText="1"/>
    </xf>
    <xf numFmtId="0" fontId="20" fillId="2" borderId="8" xfId="0" applyFont="1" applyFill="1" applyBorder="1" applyAlignment="1" applyProtection="1">
      <alignment horizontal="center" wrapText="1"/>
    </xf>
    <xf numFmtId="168" fontId="24" fillId="0" borderId="9" xfId="1" applyNumberFormat="1" applyFont="1" applyFill="1" applyBorder="1" applyAlignment="1">
      <alignment horizontal="center" vertical="center" wrapText="1"/>
    </xf>
    <xf numFmtId="168" fontId="24" fillId="0" borderId="11" xfId="1" applyNumberFormat="1" applyFont="1" applyFill="1" applyBorder="1" applyAlignment="1">
      <alignment horizontal="center" vertical="center" wrapText="1"/>
    </xf>
    <xf numFmtId="0" fontId="31" fillId="3" borderId="9" xfId="0" applyFont="1" applyFill="1" applyBorder="1" applyAlignment="1" applyProtection="1">
      <alignment horizontal="center" vertical="center" wrapText="1"/>
    </xf>
    <xf numFmtId="0" fontId="31" fillId="3" borderId="10" xfId="0" applyFont="1" applyFill="1" applyBorder="1" applyAlignment="1" applyProtection="1">
      <alignment horizontal="center" vertical="center" wrapText="1"/>
    </xf>
    <xf numFmtId="0" fontId="31" fillId="3" borderId="11" xfId="0" applyFont="1" applyFill="1" applyBorder="1" applyAlignment="1" applyProtection="1">
      <alignment horizontal="center" vertical="center" wrapText="1"/>
    </xf>
    <xf numFmtId="0" fontId="23" fillId="0" borderId="9" xfId="1" applyNumberFormat="1" applyFont="1" applyBorder="1" applyAlignment="1" applyProtection="1">
      <alignment horizontal="left" vertical="top" wrapText="1"/>
    </xf>
    <xf numFmtId="0" fontId="23" fillId="0" borderId="10" xfId="1" applyNumberFormat="1" applyFont="1" applyBorder="1" applyAlignment="1" applyProtection="1">
      <alignment horizontal="left" vertical="top" wrapText="1"/>
    </xf>
    <xf numFmtId="0" fontId="23" fillId="0" borderId="11" xfId="1" applyNumberFormat="1" applyFont="1" applyBorder="1" applyAlignment="1" applyProtection="1">
      <alignment horizontal="left" vertical="top" wrapText="1"/>
    </xf>
    <xf numFmtId="42" fontId="19" fillId="6" borderId="9" xfId="0" applyNumberFormat="1" applyFont="1" applyFill="1" applyBorder="1" applyAlignment="1" applyProtection="1">
      <alignment horizontal="center" wrapText="1"/>
    </xf>
    <xf numFmtId="42" fontId="19" fillId="6" borderId="10" xfId="0" applyNumberFormat="1" applyFont="1" applyFill="1" applyBorder="1" applyAlignment="1" applyProtection="1">
      <alignment horizontal="center" wrapText="1"/>
    </xf>
    <xf numFmtId="42" fontId="0" fillId="0" borderId="13" xfId="2" applyNumberFormat="1" applyFont="1" applyBorder="1" applyAlignment="1" applyProtection="1">
      <alignment horizontal="center" wrapText="1"/>
    </xf>
    <xf numFmtId="42" fontId="0" fillId="0" borderId="44" xfId="2" applyNumberFormat="1" applyFont="1" applyBorder="1" applyAlignment="1" applyProtection="1">
      <alignment horizontal="center" wrapText="1"/>
    </xf>
    <xf numFmtId="0" fontId="0" fillId="0" borderId="2" xfId="1" applyNumberFormat="1" applyFont="1" applyBorder="1" applyAlignment="1" applyProtection="1">
      <alignment horizontal="center" vertical="center" wrapText="1"/>
    </xf>
    <xf numFmtId="0" fontId="0" fillId="0" borderId="3" xfId="1" applyNumberFormat="1" applyFont="1" applyBorder="1" applyAlignment="1" applyProtection="1">
      <alignment horizontal="center" vertical="center" wrapText="1"/>
    </xf>
    <xf numFmtId="42" fontId="19" fillId="6" borderId="1" xfId="0" applyNumberFormat="1" applyFont="1" applyFill="1" applyBorder="1" applyAlignment="1" applyProtection="1">
      <alignment horizontal="center" wrapText="1"/>
    </xf>
    <xf numFmtId="42" fontId="19" fillId="6" borderId="2" xfId="0" applyNumberFormat="1" applyFont="1" applyFill="1" applyBorder="1" applyAlignment="1" applyProtection="1">
      <alignment horizontal="center" wrapText="1"/>
    </xf>
    <xf numFmtId="42" fontId="19" fillId="6" borderId="6" xfId="0" applyNumberFormat="1" applyFont="1" applyFill="1" applyBorder="1" applyAlignment="1" applyProtection="1">
      <alignment horizontal="center" wrapText="1"/>
    </xf>
    <xf numFmtId="42" fontId="19" fillId="6" borderId="7" xfId="0" applyNumberFormat="1" applyFont="1" applyFill="1" applyBorder="1" applyAlignment="1" applyProtection="1">
      <alignment horizont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2" fillId="0" borderId="0" xfId="0" applyFont="1" applyFill="1" applyBorder="1" applyAlignment="1" applyProtection="1">
      <alignment horizontal="left" wrapText="1"/>
    </xf>
    <xf numFmtId="0" fontId="4" fillId="0" borderId="0"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7" fillId="2" borderId="1"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7" fillId="2" borderId="3"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2" borderId="8"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4" fillId="0" borderId="0" xfId="0" applyFont="1" applyBorder="1" applyAlignment="1" applyProtection="1">
      <alignment horizontal="left" vertical="center" wrapText="1"/>
      <protection locked="0"/>
    </xf>
    <xf numFmtId="0" fontId="4" fillId="2" borderId="1" xfId="0" applyFont="1" applyFill="1" applyBorder="1" applyAlignment="1">
      <alignment horizont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20" fillId="2" borderId="4" xfId="0" applyFont="1" applyFill="1" applyBorder="1" applyAlignment="1">
      <alignment horizontal="center"/>
    </xf>
    <xf numFmtId="0" fontId="20" fillId="2" borderId="0" xfId="0" applyFont="1" applyFill="1" applyBorder="1" applyAlignment="1">
      <alignment horizontal="center"/>
    </xf>
    <xf numFmtId="0" fontId="20"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19" fillId="0" borderId="0" xfId="0" applyFont="1" applyAlignment="1">
      <alignment horizontal="center"/>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20" fillId="2" borderId="4" xfId="0" applyFont="1" applyFill="1" applyBorder="1" applyAlignment="1">
      <alignment horizontal="center" wrapText="1"/>
    </xf>
    <xf numFmtId="0" fontId="20" fillId="2" borderId="0" xfId="0" applyFont="1" applyFill="1" applyBorder="1" applyAlignment="1">
      <alignment horizontal="center" wrapText="1"/>
    </xf>
    <xf numFmtId="0" fontId="20"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Fill="1" applyAlignment="1">
      <alignment horizontal="left"/>
    </xf>
    <xf numFmtId="49" fontId="21" fillId="0" borderId="1" xfId="0" applyNumberFormat="1" applyFont="1" applyFill="1" applyBorder="1" applyAlignment="1">
      <alignment horizontal="left" vertical="center"/>
    </xf>
    <xf numFmtId="49" fontId="21" fillId="0" borderId="2" xfId="0" applyNumberFormat="1" applyFont="1" applyFill="1" applyBorder="1" applyAlignment="1">
      <alignment horizontal="left" vertical="center"/>
    </xf>
    <xf numFmtId="49" fontId="21" fillId="0" borderId="3" xfId="0" applyNumberFormat="1" applyFont="1" applyFill="1" applyBorder="1" applyAlignment="1">
      <alignment horizontal="left" vertical="center"/>
    </xf>
    <xf numFmtId="49" fontId="21" fillId="4" borderId="6" xfId="0" applyNumberFormat="1" applyFont="1" applyFill="1" applyBorder="1" applyAlignment="1">
      <alignment horizontal="right" vertical="center"/>
    </xf>
    <xf numFmtId="49" fontId="21" fillId="4" borderId="7" xfId="0" applyNumberFormat="1" applyFont="1" applyFill="1" applyBorder="1" applyAlignment="1">
      <alignment horizontal="right" vertical="center"/>
    </xf>
    <xf numFmtId="49" fontId="21" fillId="4" borderId="57" xfId="0" applyNumberFormat="1" applyFont="1" applyFill="1" applyBorder="1" applyAlignment="1">
      <alignment horizontal="right" vertical="center"/>
    </xf>
    <xf numFmtId="49" fontId="21" fillId="4" borderId="9" xfId="0" applyNumberFormat="1" applyFont="1" applyFill="1" applyBorder="1" applyAlignment="1">
      <alignment horizontal="right" vertical="center"/>
    </xf>
    <xf numFmtId="49" fontId="21" fillId="4" borderId="10" xfId="0" applyNumberFormat="1" applyFont="1" applyFill="1" applyBorder="1" applyAlignment="1">
      <alignment horizontal="right" vertical="center"/>
    </xf>
    <xf numFmtId="49" fontId="21" fillId="4" borderId="11" xfId="0" applyNumberFormat="1" applyFont="1" applyFill="1" applyBorder="1" applyAlignment="1">
      <alignment horizontal="right" vertical="center"/>
    </xf>
    <xf numFmtId="49" fontId="21" fillId="4" borderId="44" xfId="0" applyNumberFormat="1" applyFont="1" applyFill="1" applyBorder="1" applyAlignment="1">
      <alignment horizontal="right" vertical="center"/>
    </xf>
    <xf numFmtId="0" fontId="26" fillId="0" borderId="9" xfId="0" applyFont="1" applyFill="1" applyBorder="1" applyAlignment="1">
      <alignment horizontal="center"/>
    </xf>
    <xf numFmtId="0" fontId="26" fillId="0" borderId="10" xfId="0" applyFont="1" applyFill="1" applyBorder="1" applyAlignment="1">
      <alignment horizontal="center"/>
    </xf>
    <xf numFmtId="0" fontId="26" fillId="0" borderId="11" xfId="0" applyFont="1" applyFill="1" applyBorder="1" applyAlignment="1">
      <alignment horizontal="center"/>
    </xf>
    <xf numFmtId="0" fontId="21" fillId="0" borderId="9" xfId="0" applyFont="1" applyFill="1" applyBorder="1" applyAlignment="1">
      <alignment horizontal="left"/>
    </xf>
    <xf numFmtId="0" fontId="21" fillId="0" borderId="10" xfId="0" applyFont="1" applyFill="1" applyBorder="1" applyAlignment="1">
      <alignment horizontal="left"/>
    </xf>
    <xf numFmtId="0" fontId="21" fillId="0" borderId="11" xfId="0" applyFont="1" applyFill="1" applyBorder="1" applyAlignment="1">
      <alignment horizontal="left"/>
    </xf>
    <xf numFmtId="0" fontId="19" fillId="0" borderId="7" xfId="3" applyFont="1" applyFill="1" applyBorder="1" applyAlignment="1">
      <alignment horizontal="center"/>
    </xf>
    <xf numFmtId="0" fontId="19" fillId="0" borderId="8" xfId="3" applyFont="1" applyFill="1" applyBorder="1" applyAlignment="1">
      <alignment horizontal="center"/>
    </xf>
    <xf numFmtId="168" fontId="24" fillId="0" borderId="10" xfId="1" applyNumberFormat="1" applyFont="1" applyFill="1" applyBorder="1" applyAlignment="1">
      <alignment horizontal="center" vertical="center"/>
    </xf>
    <xf numFmtId="168" fontId="24" fillId="0" borderId="44" xfId="1"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21" fillId="4" borderId="8" xfId="0" applyNumberFormat="1" applyFont="1" applyFill="1" applyBorder="1" applyAlignment="1">
      <alignment horizontal="right" vertical="center"/>
    </xf>
    <xf numFmtId="0" fontId="21" fillId="0" borderId="1" xfId="0" applyFont="1" applyFill="1" applyBorder="1" applyAlignment="1">
      <alignment horizontal="left"/>
    </xf>
    <xf numFmtId="0" fontId="21" fillId="0" borderId="2" xfId="0" applyFont="1" applyFill="1" applyBorder="1" applyAlignment="1">
      <alignment horizontal="left"/>
    </xf>
    <xf numFmtId="0" fontId="21" fillId="0" borderId="5" xfId="0" applyFont="1" applyFill="1" applyBorder="1" applyAlignment="1">
      <alignment horizontal="left"/>
    </xf>
    <xf numFmtId="168" fontId="24" fillId="0" borderId="1" xfId="1" applyNumberFormat="1" applyFont="1" applyFill="1" applyBorder="1" applyAlignment="1">
      <alignment horizontal="left"/>
    </xf>
    <xf numFmtId="168" fontId="24" fillId="0" borderId="2" xfId="1" applyNumberFormat="1" applyFont="1" applyFill="1" applyBorder="1" applyAlignment="1">
      <alignment horizontal="left"/>
    </xf>
    <xf numFmtId="168" fontId="24" fillId="0" borderId="3" xfId="1" applyNumberFormat="1" applyFont="1" applyFill="1" applyBorder="1" applyAlignment="1">
      <alignment horizontal="left"/>
    </xf>
    <xf numFmtId="49" fontId="21" fillId="0" borderId="1" xfId="0" applyNumberFormat="1" applyFont="1" applyFill="1" applyBorder="1" applyAlignment="1">
      <alignment horizontal="left"/>
    </xf>
    <xf numFmtId="49" fontId="21" fillId="0" borderId="2" xfId="0" applyNumberFormat="1" applyFont="1" applyFill="1" applyBorder="1" applyAlignment="1">
      <alignment horizontal="left"/>
    </xf>
    <xf numFmtId="49" fontId="21" fillId="0" borderId="5" xfId="0" applyNumberFormat="1" applyFont="1" applyFill="1" applyBorder="1" applyAlignment="1">
      <alignment horizontal="left"/>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4" fillId="2" borderId="0" xfId="0" applyFont="1" applyFill="1" applyBorder="1" applyAlignment="1">
      <alignment horizontal="center"/>
    </xf>
    <xf numFmtId="0" fontId="4" fillId="2" borderId="5" xfId="0" applyFont="1" applyFill="1" applyBorder="1" applyAlignment="1">
      <alignment horizontal="center"/>
    </xf>
    <xf numFmtId="0" fontId="19" fillId="0" borderId="54"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19" fillId="0" borderId="16"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20" fillId="2" borderId="9"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2" borderId="10" xfId="0" applyFont="1" applyFill="1" applyBorder="1" applyAlignment="1" applyProtection="1">
      <alignment horizontal="center"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9" fillId="0" borderId="33"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28"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26"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32" xfId="0" applyFont="1" applyBorder="1" applyAlignment="1">
      <alignment horizontal="center" vertical="center" wrapText="1"/>
    </xf>
    <xf numFmtId="0" fontId="19" fillId="0" borderId="53" xfId="0" applyFont="1" applyBorder="1" applyAlignment="1">
      <alignment horizontal="center" vertical="center" wrapText="1"/>
    </xf>
    <xf numFmtId="0" fontId="30" fillId="0" borderId="52" xfId="0" applyFont="1" applyBorder="1" applyAlignment="1">
      <alignment horizontal="center" vertical="center"/>
    </xf>
    <xf numFmtId="0" fontId="30" fillId="0" borderId="46" xfId="0" applyFont="1" applyBorder="1" applyAlignment="1">
      <alignment horizontal="center" vertical="center"/>
    </xf>
    <xf numFmtId="0" fontId="30" fillId="0" borderId="58" xfId="0" applyFont="1" applyBorder="1" applyAlignment="1">
      <alignment horizontal="center" vertical="center"/>
    </xf>
    <xf numFmtId="0" fontId="21" fillId="0" borderId="28"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26"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33" fillId="0" borderId="26" xfId="0" applyFont="1" applyFill="1" applyBorder="1" applyAlignment="1">
      <alignment horizontal="center" vertical="center" wrapText="1"/>
    </xf>
    <xf numFmtId="0" fontId="33" fillId="0" borderId="49"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5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2" xfId="0" applyFont="1" applyBorder="1" applyAlignment="1">
      <alignment horizontal="center" vertical="center"/>
    </xf>
    <xf numFmtId="0" fontId="19" fillId="0" borderId="46" xfId="0" applyFont="1" applyBorder="1" applyAlignment="1">
      <alignment horizontal="center" vertical="center"/>
    </xf>
    <xf numFmtId="0" fontId="19" fillId="0" borderId="53" xfId="0" applyFont="1" applyBorder="1" applyAlignment="1">
      <alignment horizontal="center" vertical="center"/>
    </xf>
    <xf numFmtId="0" fontId="21" fillId="0" borderId="26"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4" fillId="2" borderId="4" xfId="0" applyFont="1" applyFill="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1" fillId="0" borderId="33" xfId="0" applyFont="1" applyBorder="1" applyAlignment="1" applyProtection="1">
      <alignment horizontal="center" vertical="center"/>
    </xf>
    <xf numFmtId="0" fontId="21" fillId="0" borderId="42" xfId="0" applyFont="1" applyBorder="1" applyAlignment="1" applyProtection="1">
      <alignment horizontal="center" vertical="center"/>
    </xf>
    <xf numFmtId="0" fontId="21" fillId="0" borderId="33" xfId="0" applyFont="1" applyFill="1" applyBorder="1" applyAlignment="1" applyProtection="1">
      <alignment horizontal="center" vertical="center" wrapText="1"/>
    </xf>
    <xf numFmtId="0" fontId="21" fillId="0" borderId="42" xfId="0" applyFont="1" applyFill="1" applyBorder="1" applyAlignment="1" applyProtection="1">
      <alignment horizontal="center" vertical="center" wrapText="1"/>
    </xf>
    <xf numFmtId="0" fontId="34" fillId="3" borderId="2" xfId="0" applyFont="1" applyFill="1" applyBorder="1" applyAlignment="1" applyProtection="1">
      <alignment horizontal="center" vertical="center" wrapText="1"/>
    </xf>
    <xf numFmtId="0" fontId="34" fillId="3" borderId="0" xfId="0" applyFont="1" applyFill="1" applyBorder="1" applyAlignment="1" applyProtection="1">
      <alignment horizontal="center" vertical="center" wrapText="1"/>
    </xf>
    <xf numFmtId="0" fontId="34" fillId="3" borderId="33" xfId="0" applyFont="1" applyFill="1" applyBorder="1" applyAlignment="1" applyProtection="1">
      <alignment horizontal="center" vertical="center" wrapText="1"/>
    </xf>
    <xf numFmtId="0" fontId="34" fillId="3" borderId="42" xfId="0" applyFont="1" applyFill="1" applyBorder="1" applyAlignment="1" applyProtection="1">
      <alignment horizontal="center" vertical="center" wrapText="1"/>
    </xf>
    <xf numFmtId="0" fontId="20" fillId="0" borderId="9" xfId="0" applyFont="1" applyBorder="1" applyAlignment="1" applyProtection="1">
      <alignment horizontal="center" vertical="center"/>
    </xf>
    <xf numFmtId="0" fontId="20" fillId="0" borderId="10" xfId="0" applyFont="1" applyBorder="1" applyAlignment="1" applyProtection="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1" fillId="0" borderId="1" xfId="0" applyFont="1" applyBorder="1" applyAlignment="1" applyProtection="1">
      <alignment horizontal="center" vertical="center"/>
    </xf>
    <xf numFmtId="0" fontId="21" fillId="0" borderId="6"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0" borderId="11" xfId="0" applyFont="1" applyBorder="1" applyAlignment="1" applyProtection="1">
      <alignment horizontal="center" vertical="center"/>
    </xf>
    <xf numFmtId="0" fontId="0" fillId="0" borderId="10" xfId="0" applyBorder="1"/>
    <xf numFmtId="0" fontId="0" fillId="0" borderId="11" xfId="0" applyBorder="1"/>
    <xf numFmtId="0" fontId="0" fillId="0" borderId="42" xfId="0" applyBorder="1"/>
    <xf numFmtId="172" fontId="34" fillId="3" borderId="33" xfId="2" applyNumberFormat="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cellXfs>
  <cellStyles count="5">
    <cellStyle name="Millares" xfId="1" builtinId="3"/>
    <cellStyle name="Moneda" xfId="2" builtinId="4"/>
    <cellStyle name="Normal" xfId="0" builtinId="0"/>
    <cellStyle name="Normal 2 2" xfId="3"/>
    <cellStyle name="Normal 8" xfId="4"/>
  </cellStyles>
  <dxfs count="20">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0</xdr:rowOff>
    </xdr:from>
    <xdr:to>
      <xdr:col>3</xdr:col>
      <xdr:colOff>76199</xdr:colOff>
      <xdr:row>2</xdr:row>
      <xdr:rowOff>161925</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781049" y="0"/>
          <a:ext cx="1876425" cy="542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1</xdr:row>
      <xdr:rowOff>123824</xdr:rowOff>
    </xdr:from>
    <xdr:to>
      <xdr:col>2</xdr:col>
      <xdr:colOff>1162050</xdr:colOff>
      <xdr:row>3</xdr:row>
      <xdr:rowOff>123825</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77800" y="285749"/>
          <a:ext cx="2051050" cy="66675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152400</xdr:rowOff>
    </xdr:from>
    <xdr:to>
      <xdr:col>2</xdr:col>
      <xdr:colOff>790575</xdr:colOff>
      <xdr:row>3</xdr:row>
      <xdr:rowOff>19050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9525" y="352425"/>
          <a:ext cx="1247775" cy="5048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2</xdr:col>
      <xdr:colOff>847725</xdr:colOff>
      <xdr:row>1</xdr:row>
      <xdr:rowOff>381000</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866775" y="0"/>
          <a:ext cx="1504950" cy="5715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2</xdr:col>
      <xdr:colOff>1181100</xdr:colOff>
      <xdr:row>3</xdr:row>
      <xdr:rowOff>114300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247650" y="47625"/>
          <a:ext cx="1504950" cy="6381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1</xdr:col>
      <xdr:colOff>1133475</xdr:colOff>
      <xdr:row>3</xdr:row>
      <xdr:rowOff>161925</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104775" y="257175"/>
          <a:ext cx="1790700" cy="704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304800</xdr:colOff>
      <xdr:row>0</xdr:row>
      <xdr:rowOff>57149</xdr:rowOff>
    </xdr:from>
    <xdr:to>
      <xdr:col>1</xdr:col>
      <xdr:colOff>1990725</xdr:colOff>
      <xdr:row>3</xdr:row>
      <xdr:rowOff>142874</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304800" y="57149"/>
          <a:ext cx="2057400" cy="6572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45767</xdr:colOff>
      <xdr:row>0</xdr:row>
      <xdr:rowOff>0</xdr:rowOff>
    </xdr:from>
    <xdr:to>
      <xdr:col>3</xdr:col>
      <xdr:colOff>236269</xdr:colOff>
      <xdr:row>3</xdr:row>
      <xdr:rowOff>179616</xdr:rowOff>
    </xdr:to>
    <xdr:pic>
      <xdr:nvPicPr>
        <xdr:cNvPr id="2" name="Picture 4"/>
        <xdr:cNvPicPr>
          <a:picLocks noChangeAspect="1" noChangeArrowheads="1"/>
        </xdr:cNvPicPr>
      </xdr:nvPicPr>
      <xdr:blipFill>
        <a:blip xmlns:r="http://schemas.openxmlformats.org/officeDocument/2006/relationships" r:embed="rId1"/>
        <a:srcRect/>
        <a:stretch>
          <a:fillRect/>
        </a:stretch>
      </xdr:blipFill>
      <xdr:spPr bwMode="auto">
        <a:xfrm>
          <a:off x="494803" y="0"/>
          <a:ext cx="2639787" cy="8735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baquero/Desktop/ICFES%20CBR/2015/PLIEGOS%202015/DISTRIBUCION/21-7-15/CP-006-2015%20Formato%20No%20%204%20OFERTA%20ECON&#211;MICA%20V%20SU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QUIPO DE TRABAJO"/>
      <sheetName val="EMPA, ALMAC Y DESTRUC"/>
      <sheetName val="RESUMEN"/>
      <sheetName val="OFERTA ECONOMICA 359"/>
      <sheetName val="TRANSPORTE"/>
      <sheetName val="TRANSP 2015"/>
      <sheetName val="TRANSP 2015 (2)"/>
      <sheetName val="TRANSP 2016"/>
      <sheetName val="TRANSP 2017"/>
      <sheetName val="TRANSP 2018"/>
      <sheetName val="EQUIPO DE TRABAJO 2015-2018"/>
      <sheetName val="EMPA ALM Y DES 2015-2018"/>
    </sheetNames>
    <sheetDataSet>
      <sheetData sheetId="0"/>
      <sheetData sheetId="1"/>
      <sheetData sheetId="2"/>
      <sheetData sheetId="3"/>
      <sheetData sheetId="4"/>
      <sheetData sheetId="5"/>
      <sheetData sheetId="6">
        <row r="6">
          <cell r="J6" t="str">
            <v>SABER PRO -3</v>
          </cell>
        </row>
      </sheetData>
      <sheetData sheetId="7"/>
      <sheetData sheetId="8">
        <row r="6">
          <cell r="H6" t="str">
            <v>SABER 11 CALENDARIO B</v>
          </cell>
        </row>
      </sheetData>
      <sheetData sheetId="9"/>
      <sheetData sheetId="10"/>
      <sheetData sheetId="11"/>
      <sheetData sheetId="12">
        <row r="1">
          <cell r="T1" t="str">
            <v>MAX</v>
          </cell>
        </row>
        <row r="2">
          <cell r="T2" t="str">
            <v>MIN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36"/>
  <sheetViews>
    <sheetView showGridLines="0" workbookViewId="0">
      <selection activeCell="G15" sqref="G15"/>
    </sheetView>
  </sheetViews>
  <sheetFormatPr baseColWidth="10" defaultRowHeight="15" x14ac:dyDescent="0.25"/>
  <cols>
    <col min="1" max="1" width="2.28515625" style="129" customWidth="1"/>
    <col min="2" max="2" width="9.85546875" style="130" bestFit="1" customWidth="1"/>
    <col min="3" max="3" width="17.42578125" style="131" bestFit="1" customWidth="1"/>
    <col min="4" max="4" width="17" style="131" customWidth="1"/>
    <col min="5" max="5" width="17.85546875" style="131" customWidth="1"/>
    <col min="6" max="7" width="20" style="131" customWidth="1"/>
    <col min="8" max="8" width="12.140625" style="131" bestFit="1" customWidth="1"/>
    <col min="9" max="9" width="18.7109375" style="131" bestFit="1" customWidth="1"/>
    <col min="10" max="10" width="18.85546875" style="132" customWidth="1"/>
    <col min="11" max="16384" width="11.42578125" style="129"/>
  </cols>
  <sheetData>
    <row r="1" spans="2:10" x14ac:dyDescent="0.25">
      <c r="B1" s="128"/>
      <c r="C1" s="496" t="s">
        <v>125</v>
      </c>
      <c r="D1" s="496"/>
      <c r="E1" s="496"/>
      <c r="F1" s="496"/>
      <c r="G1" s="496"/>
      <c r="H1" s="496"/>
      <c r="I1" s="496"/>
      <c r="J1" s="497"/>
    </row>
    <row r="2" spans="2:10" x14ac:dyDescent="0.25">
      <c r="B2" s="218"/>
      <c r="C2" s="498" t="s">
        <v>220</v>
      </c>
      <c r="D2" s="498"/>
      <c r="E2" s="498"/>
      <c r="F2" s="498"/>
      <c r="G2" s="498"/>
      <c r="H2" s="498"/>
      <c r="I2" s="498"/>
      <c r="J2" s="499"/>
    </row>
    <row r="3" spans="2:10" ht="15" customHeight="1" thickBot="1" x14ac:dyDescent="0.3">
      <c r="B3" s="219"/>
      <c r="C3" s="500" t="s">
        <v>131</v>
      </c>
      <c r="D3" s="500"/>
      <c r="E3" s="500"/>
      <c r="F3" s="500"/>
      <c r="G3" s="500"/>
      <c r="H3" s="500"/>
      <c r="I3" s="500"/>
      <c r="J3" s="501"/>
    </row>
    <row r="4" spans="2:10" ht="15.75" thickBot="1" x14ac:dyDescent="0.3"/>
    <row r="5" spans="2:10" s="163" customFormat="1" ht="45" customHeight="1" thickBot="1" x14ac:dyDescent="0.3">
      <c r="B5" s="251" t="s">
        <v>132</v>
      </c>
      <c r="C5" s="252" t="s">
        <v>133</v>
      </c>
      <c r="D5" s="252" t="s">
        <v>150</v>
      </c>
      <c r="E5" s="252" t="s">
        <v>152</v>
      </c>
      <c r="F5" s="252" t="s">
        <v>154</v>
      </c>
      <c r="G5" s="252" t="s">
        <v>153</v>
      </c>
      <c r="H5" s="252" t="s">
        <v>134</v>
      </c>
      <c r="I5" s="252" t="s">
        <v>135</v>
      </c>
      <c r="J5" s="162" t="s">
        <v>136</v>
      </c>
    </row>
    <row r="6" spans="2:10" x14ac:dyDescent="0.25">
      <c r="B6" s="133">
        <v>2015</v>
      </c>
      <c r="C6" s="167" t="s">
        <v>138</v>
      </c>
      <c r="D6" s="135">
        <f>+'TRANSPORTE 2015'!$H$24</f>
        <v>0</v>
      </c>
      <c r="E6" s="135">
        <f>+'TRANSPORTE 2015'!$H$46</f>
        <v>0</v>
      </c>
      <c r="F6" s="135">
        <f>+'TRANSPORTE 2015'!$H$84</f>
        <v>0</v>
      </c>
      <c r="G6" s="135">
        <f>+'TRANSPORTE 2015'!$H$121</f>
        <v>0</v>
      </c>
      <c r="H6" s="135">
        <f>+'EQUIPO TRABAJO 15-18'!H17</f>
        <v>0</v>
      </c>
      <c r="I6" s="135">
        <f>+'EMPAQUE Y ALMAC'!G12</f>
        <v>0</v>
      </c>
      <c r="J6" s="136"/>
    </row>
    <row r="7" spans="2:10" ht="15" customHeight="1" x14ac:dyDescent="0.25">
      <c r="B7" s="142">
        <v>2015</v>
      </c>
      <c r="C7" s="158" t="s">
        <v>146</v>
      </c>
      <c r="D7" s="144">
        <f>+'TRANSPORTE 2015'!$K$24</f>
        <v>0</v>
      </c>
      <c r="E7" s="144">
        <f>+'TRANSPORTE 2015'!$K$46</f>
        <v>0</v>
      </c>
      <c r="F7" s="144">
        <f>+'TRANSPORTE 2015'!$K$84</f>
        <v>0</v>
      </c>
      <c r="G7" s="144">
        <f>+'TRANSPORTE 2015'!$K$121</f>
        <v>0</v>
      </c>
      <c r="H7" s="144">
        <f>+'EQUIPO TRABAJO 15-18'!J17</f>
        <v>0</v>
      </c>
      <c r="I7" s="144">
        <f>+'EMPAQUE Y ALMAC'!J12</f>
        <v>0</v>
      </c>
      <c r="J7" s="156"/>
    </row>
    <row r="8" spans="2:10" x14ac:dyDescent="0.25">
      <c r="B8" s="142">
        <v>2015</v>
      </c>
      <c r="C8" s="158" t="s">
        <v>147</v>
      </c>
      <c r="D8" s="144">
        <f>+'TRANSPORTE 2015'!$N$24</f>
        <v>0</v>
      </c>
      <c r="E8" s="144">
        <f>+'TRANSPORTE 2015'!$N$46</f>
        <v>0</v>
      </c>
      <c r="F8" s="144">
        <f>+'TRANSPORTE 2015'!$N$84</f>
        <v>0</v>
      </c>
      <c r="G8" s="144">
        <f>+'TRANSPORTE 2015'!$N$121</f>
        <v>0</v>
      </c>
      <c r="H8" s="144">
        <f>+'EQUIPO TRABAJO 15-18'!L17</f>
        <v>0</v>
      </c>
      <c r="I8" s="144">
        <f>+'EMPAQUE Y ALMAC'!M12</f>
        <v>0</v>
      </c>
      <c r="J8" s="156"/>
    </row>
    <row r="9" spans="2:10" ht="36.75" customHeight="1" x14ac:dyDescent="0.25">
      <c r="B9" s="142">
        <v>2015</v>
      </c>
      <c r="C9" s="158" t="s">
        <v>226</v>
      </c>
      <c r="D9" s="144">
        <f>+'TRANSPORTE 2015'!$Q$24</f>
        <v>0</v>
      </c>
      <c r="E9" s="144">
        <f>+'TRANSPORTE 2015'!$Q$46</f>
        <v>0</v>
      </c>
      <c r="F9" s="144">
        <f>+'TRANSPORTE 2015'!$Q$84</f>
        <v>0</v>
      </c>
      <c r="G9" s="144">
        <f>+'TRANSPORTE 2015'!$Q$121</f>
        <v>0</v>
      </c>
      <c r="H9" s="144">
        <f>+'EQUIPO TRABAJO 15-18'!H31</f>
        <v>0</v>
      </c>
      <c r="I9" s="144">
        <f>+'EMPAQUE Y ALMAC'!G18</f>
        <v>0</v>
      </c>
      <c r="J9" s="156"/>
    </row>
    <row r="10" spans="2:10" ht="15" customHeight="1" x14ac:dyDescent="0.25">
      <c r="B10" s="142">
        <v>2015</v>
      </c>
      <c r="C10" s="158" t="s">
        <v>148</v>
      </c>
      <c r="D10" s="144">
        <f>+'TRANSPORTE 2015'!$T$24</f>
        <v>0</v>
      </c>
      <c r="E10" s="144">
        <f>+'TRANSPORTE 2015'!$T$46</f>
        <v>0</v>
      </c>
      <c r="F10" s="144">
        <f>+'TRANSPORTE 2015'!$T$84</f>
        <v>0</v>
      </c>
      <c r="G10" s="144">
        <f>+'TRANSPORTE 2015'!$T$121</f>
        <v>0</v>
      </c>
      <c r="H10" s="144">
        <f>+'EQUIPO TRABAJO 15-18'!J31</f>
        <v>0</v>
      </c>
      <c r="I10" s="144">
        <f>+'EMPAQUE Y ALMAC'!J18</f>
        <v>0</v>
      </c>
      <c r="J10" s="156"/>
    </row>
    <row r="11" spans="2:10" ht="15.75" thickBot="1" x14ac:dyDescent="0.3">
      <c r="B11" s="137">
        <v>2015</v>
      </c>
      <c r="C11" s="168" t="s">
        <v>149</v>
      </c>
      <c r="D11" s="139">
        <f>+'TRANSPORTE 2015'!W24</f>
        <v>0</v>
      </c>
      <c r="E11" s="139">
        <f>+'TRANSPORTE 2015'!X46</f>
        <v>0</v>
      </c>
      <c r="F11" s="139">
        <f>+'TRANSPORTE 2015'!Y84</f>
        <v>0</v>
      </c>
      <c r="G11" s="139">
        <f>+'TRANSPORTE 2015'!Z121</f>
        <v>0</v>
      </c>
      <c r="H11" s="139">
        <f>+'EQUIPO TRABAJO 15-18'!L31</f>
        <v>0</v>
      </c>
      <c r="I11" s="139">
        <f>+'EMPAQUE Y ALMAC'!M18</f>
        <v>0</v>
      </c>
      <c r="J11" s="140"/>
    </row>
    <row r="12" spans="2:10" ht="15.75" thickBot="1" x14ac:dyDescent="0.3">
      <c r="B12" s="514"/>
      <c r="C12" s="515"/>
      <c r="D12" s="255">
        <f t="shared" ref="D12:I12" si="0">+SUM(D6:D11)</f>
        <v>0</v>
      </c>
      <c r="E12" s="153">
        <f t="shared" si="0"/>
        <v>0</v>
      </c>
      <c r="F12" s="153">
        <f t="shared" si="0"/>
        <v>0</v>
      </c>
      <c r="G12" s="153">
        <f t="shared" si="0"/>
        <v>0</v>
      </c>
      <c r="H12" s="153">
        <f t="shared" si="0"/>
        <v>0</v>
      </c>
      <c r="I12" s="153">
        <f t="shared" si="0"/>
        <v>0</v>
      </c>
      <c r="J12" s="153">
        <f>+SUM(J6:J11)</f>
        <v>0</v>
      </c>
    </row>
    <row r="13" spans="2:10" ht="15.75" thickBot="1" x14ac:dyDescent="0.3">
      <c r="B13" s="159"/>
      <c r="C13" s="157"/>
      <c r="D13" s="160"/>
      <c r="E13" s="160"/>
      <c r="F13" s="160"/>
      <c r="G13" s="160"/>
      <c r="H13" s="160"/>
      <c r="I13" s="160"/>
      <c r="J13" s="161"/>
    </row>
    <row r="14" spans="2:10" s="250" customFormat="1" ht="51.75" thickBot="1" x14ac:dyDescent="0.3">
      <c r="B14" s="254" t="s">
        <v>132</v>
      </c>
      <c r="C14" s="252" t="s">
        <v>133</v>
      </c>
      <c r="D14" s="253" t="s">
        <v>167</v>
      </c>
      <c r="E14" s="253" t="s">
        <v>160</v>
      </c>
      <c r="F14" s="253" t="s">
        <v>166</v>
      </c>
      <c r="G14" s="253" t="s">
        <v>162</v>
      </c>
      <c r="H14" s="502" t="s">
        <v>203</v>
      </c>
      <c r="I14" s="503"/>
      <c r="J14" s="252" t="s">
        <v>136</v>
      </c>
    </row>
    <row r="15" spans="2:10" ht="15.75" thickBot="1" x14ac:dyDescent="0.3">
      <c r="B15" s="150">
        <v>2015</v>
      </c>
      <c r="C15" s="166" t="s">
        <v>151</v>
      </c>
      <c r="D15" s="152">
        <f>+'SABER 3579'!G12</f>
        <v>0</v>
      </c>
      <c r="E15" s="152">
        <f>+'SABER 3579'!G17</f>
        <v>0</v>
      </c>
      <c r="F15" s="152">
        <f>+'SABER 3579'!G22</f>
        <v>0</v>
      </c>
      <c r="G15" s="152">
        <f>+'SABER 3579'!G25</f>
        <v>0</v>
      </c>
      <c r="H15" s="512">
        <f>+'SABER 3579'!G30</f>
        <v>0</v>
      </c>
      <c r="I15" s="513"/>
      <c r="J15" s="153">
        <f>+SUM(D15:I15)</f>
        <v>0</v>
      </c>
    </row>
    <row r="16" spans="2:10" ht="15.75" thickBot="1" x14ac:dyDescent="0.3">
      <c r="B16" s="159"/>
      <c r="C16" s="157"/>
      <c r="D16" s="160"/>
      <c r="E16" s="160"/>
      <c r="F16" s="160"/>
      <c r="G16" s="160"/>
      <c r="H16" s="160"/>
      <c r="I16" s="160"/>
      <c r="J16" s="161"/>
    </row>
    <row r="17" spans="2:11" ht="15.75" customHeight="1" thickBot="1" x14ac:dyDescent="0.3">
      <c r="B17" s="510" t="s">
        <v>139</v>
      </c>
      <c r="C17" s="511"/>
      <c r="D17" s="511"/>
      <c r="E17" s="511"/>
      <c r="F17" s="511"/>
      <c r="G17" s="511"/>
      <c r="H17" s="511"/>
      <c r="I17" s="511"/>
      <c r="J17" s="256">
        <f>+J15+J12</f>
        <v>0</v>
      </c>
    </row>
    <row r="18" spans="2:11" ht="15.75" thickBot="1" x14ac:dyDescent="0.3">
      <c r="B18" s="159"/>
      <c r="C18" s="157"/>
      <c r="D18" s="160"/>
      <c r="E18" s="160"/>
      <c r="F18" s="160"/>
      <c r="G18" s="160"/>
      <c r="H18" s="160"/>
      <c r="I18" s="160"/>
      <c r="J18" s="161"/>
    </row>
    <row r="19" spans="2:11" ht="45.75" thickBot="1" x14ac:dyDescent="0.3">
      <c r="B19" s="293" t="s">
        <v>132</v>
      </c>
      <c r="C19" s="252" t="s">
        <v>133</v>
      </c>
      <c r="D19" s="252" t="s">
        <v>150</v>
      </c>
      <c r="E19" s="252" t="s">
        <v>152</v>
      </c>
      <c r="F19" s="252" t="s">
        <v>154</v>
      </c>
      <c r="G19" s="252" t="s">
        <v>153</v>
      </c>
      <c r="H19" s="252" t="s">
        <v>134</v>
      </c>
      <c r="I19" s="252" t="s">
        <v>135</v>
      </c>
      <c r="J19" s="252" t="s">
        <v>136</v>
      </c>
    </row>
    <row r="20" spans="2:11" x14ac:dyDescent="0.25">
      <c r="B20" s="133">
        <v>2016</v>
      </c>
      <c r="C20" s="134" t="s">
        <v>140</v>
      </c>
      <c r="D20" s="135">
        <f>+'TRANSPORTE 2016 A 2018'!H24</f>
        <v>0</v>
      </c>
      <c r="E20" s="135">
        <f>+'TRANSPORTE 2016 A 2018'!H46</f>
        <v>0</v>
      </c>
      <c r="F20" s="135">
        <f>+'TRANSPORTE 2016 A 2018'!H86</f>
        <v>0</v>
      </c>
      <c r="G20" s="135">
        <f>+'TRANSPORTE 2016 A 2018'!H123</f>
        <v>0</v>
      </c>
      <c r="H20" s="465">
        <f>+'EQUIPO TRABAJO 15-18'!H46</f>
        <v>0</v>
      </c>
      <c r="I20" s="149">
        <f>+'EMPAQUE Y ALMAC'!G24</f>
        <v>0</v>
      </c>
      <c r="J20" s="141">
        <f>+SUM(D20:I20)</f>
        <v>0</v>
      </c>
    </row>
    <row r="21" spans="2:11" x14ac:dyDescent="0.25">
      <c r="B21" s="142">
        <v>2016</v>
      </c>
      <c r="C21" s="143" t="s">
        <v>141</v>
      </c>
      <c r="D21" s="144">
        <f>+'TRANSPORTE 2016 A 2018'!K24</f>
        <v>0</v>
      </c>
      <c r="E21" s="144">
        <f>+'TRANSPORTE 2016 A 2018'!K46</f>
        <v>0</v>
      </c>
      <c r="F21" s="144">
        <f>+'TRANSPORTE 2016 A 2018'!K86</f>
        <v>0</v>
      </c>
      <c r="G21" s="144">
        <f>+'TRANSPORTE 2016 A 2018'!K123</f>
        <v>0</v>
      </c>
      <c r="H21" s="145">
        <f>+'EQUIPO TRABAJO 15-18'!J46</f>
        <v>0</v>
      </c>
      <c r="I21" s="146">
        <f>+'EMPAQUE Y ALMAC'!J24</f>
        <v>0</v>
      </c>
      <c r="J21" s="147">
        <f>+SUM(D21:I21)</f>
        <v>0</v>
      </c>
    </row>
    <row r="22" spans="2:11" x14ac:dyDescent="0.25">
      <c r="B22" s="142">
        <v>2016</v>
      </c>
      <c r="C22" s="143" t="s">
        <v>137</v>
      </c>
      <c r="D22" s="144">
        <f>+'TRANSPORTE 2016 A 2018'!N24</f>
        <v>0</v>
      </c>
      <c r="E22" s="144">
        <f>+'TRANSPORTE 2016 A 2018'!N46</f>
        <v>0</v>
      </c>
      <c r="F22" s="144">
        <f>+'TRANSPORTE 2016 A 2018'!N86</f>
        <v>0</v>
      </c>
      <c r="G22" s="144">
        <f>+'TRANSPORTE 2016 A 2018'!N123</f>
        <v>0</v>
      </c>
      <c r="H22" s="144">
        <f>+'EQUIPO TRABAJO 15-18'!L46</f>
        <v>0</v>
      </c>
      <c r="I22" s="146">
        <f>+'EMPAQUE Y ALMAC'!M24</f>
        <v>0</v>
      </c>
      <c r="J22" s="147">
        <f>+SUM(D22:I22)</f>
        <v>0</v>
      </c>
    </row>
    <row r="23" spans="2:11" ht="15.75" thickBot="1" x14ac:dyDescent="0.3">
      <c r="B23" s="137">
        <v>2016</v>
      </c>
      <c r="C23" s="138" t="s">
        <v>138</v>
      </c>
      <c r="D23" s="139">
        <f t="shared" ref="D23:G23" si="1">+ROUND(D6*1.05,0)</f>
        <v>0</v>
      </c>
      <c r="E23" s="139">
        <f t="shared" si="1"/>
        <v>0</v>
      </c>
      <c r="F23" s="139">
        <f t="shared" si="1"/>
        <v>0</v>
      </c>
      <c r="G23" s="139">
        <f t="shared" si="1"/>
        <v>0</v>
      </c>
      <c r="H23" s="139">
        <f>+ROUND(H6*1.045,0)</f>
        <v>0</v>
      </c>
      <c r="I23" s="139">
        <f>+ROUND(I6*1.05,0)</f>
        <v>0</v>
      </c>
      <c r="J23" s="148">
        <f>+SUM(D23:I23)</f>
        <v>0</v>
      </c>
    </row>
    <row r="24" spans="2:11" ht="15.75" customHeight="1" thickBot="1" x14ac:dyDescent="0.3">
      <c r="B24" s="516" t="s">
        <v>142</v>
      </c>
      <c r="C24" s="517"/>
      <c r="D24" s="517"/>
      <c r="E24" s="517"/>
      <c r="F24" s="517"/>
      <c r="G24" s="517"/>
      <c r="H24" s="517"/>
      <c r="I24" s="517"/>
      <c r="J24" s="463">
        <f>+SUM(J20:J23)</f>
        <v>0</v>
      </c>
    </row>
    <row r="25" spans="2:11" x14ac:dyDescent="0.25">
      <c r="B25" s="133">
        <v>2017</v>
      </c>
      <c r="C25" s="134" t="s">
        <v>140</v>
      </c>
      <c r="D25" s="135">
        <f>+ROUND(D20*1.05,0)</f>
        <v>0</v>
      </c>
      <c r="E25" s="135">
        <f t="shared" ref="D25:G28" si="2">+ROUND(E20*1.05,0)</f>
        <v>0</v>
      </c>
      <c r="F25" s="135">
        <f t="shared" si="2"/>
        <v>0</v>
      </c>
      <c r="G25" s="135">
        <f t="shared" si="2"/>
        <v>0</v>
      </c>
      <c r="H25" s="135">
        <f>+ROUND(H20*1.045,0)</f>
        <v>0</v>
      </c>
      <c r="I25" s="135">
        <f>+ROUND(I20*1.05,0)</f>
        <v>0</v>
      </c>
      <c r="J25" s="295">
        <f>+SUM(D25:I25)</f>
        <v>0</v>
      </c>
    </row>
    <row r="26" spans="2:11" x14ac:dyDescent="0.25">
      <c r="B26" s="142">
        <v>2017</v>
      </c>
      <c r="C26" s="143" t="s">
        <v>141</v>
      </c>
      <c r="D26" s="144">
        <f t="shared" si="2"/>
        <v>0</v>
      </c>
      <c r="E26" s="144">
        <f t="shared" si="2"/>
        <v>0</v>
      </c>
      <c r="F26" s="144">
        <f t="shared" si="2"/>
        <v>0</v>
      </c>
      <c r="G26" s="144">
        <f t="shared" si="2"/>
        <v>0</v>
      </c>
      <c r="H26" s="144">
        <f t="shared" ref="H26:H27" si="3">+ROUND(H21*1.045,0)</f>
        <v>0</v>
      </c>
      <c r="I26" s="144">
        <f t="shared" ref="I26:I28" si="4">+ROUND(I21*1.05,0)</f>
        <v>0</v>
      </c>
      <c r="J26" s="296">
        <f>+SUM(D26:I26)</f>
        <v>0</v>
      </c>
    </row>
    <row r="27" spans="2:11" x14ac:dyDescent="0.25">
      <c r="B27" s="142">
        <v>2017</v>
      </c>
      <c r="C27" s="143" t="s">
        <v>137</v>
      </c>
      <c r="D27" s="144">
        <f t="shared" si="2"/>
        <v>0</v>
      </c>
      <c r="E27" s="144">
        <f t="shared" si="2"/>
        <v>0</v>
      </c>
      <c r="F27" s="144">
        <f t="shared" si="2"/>
        <v>0</v>
      </c>
      <c r="G27" s="144">
        <f t="shared" si="2"/>
        <v>0</v>
      </c>
      <c r="H27" s="144">
        <f t="shared" si="3"/>
        <v>0</v>
      </c>
      <c r="I27" s="144">
        <f t="shared" si="4"/>
        <v>0</v>
      </c>
      <c r="J27" s="296">
        <f>+SUM(D27:I27)</f>
        <v>0</v>
      </c>
    </row>
    <row r="28" spans="2:11" ht="15.75" thickBot="1" x14ac:dyDescent="0.3">
      <c r="B28" s="137">
        <v>2017</v>
      </c>
      <c r="C28" s="138" t="s">
        <v>138</v>
      </c>
      <c r="D28" s="139">
        <f t="shared" si="2"/>
        <v>0</v>
      </c>
      <c r="E28" s="139">
        <f t="shared" si="2"/>
        <v>0</v>
      </c>
      <c r="F28" s="139">
        <f t="shared" si="2"/>
        <v>0</v>
      </c>
      <c r="G28" s="139">
        <f t="shared" si="2"/>
        <v>0</v>
      </c>
      <c r="H28" s="139">
        <f>+ROUND(H23*1.045,0)</f>
        <v>0</v>
      </c>
      <c r="I28" s="139">
        <f t="shared" si="4"/>
        <v>0</v>
      </c>
      <c r="J28" s="297">
        <f>+SUM(D28:I28)</f>
        <v>0</v>
      </c>
    </row>
    <row r="29" spans="2:11" ht="15.75" customHeight="1" thickBot="1" x14ac:dyDescent="0.3">
      <c r="B29" s="518" t="s">
        <v>143</v>
      </c>
      <c r="C29" s="519"/>
      <c r="D29" s="519"/>
      <c r="E29" s="519"/>
      <c r="F29" s="519"/>
      <c r="G29" s="519"/>
      <c r="H29" s="519"/>
      <c r="I29" s="519"/>
      <c r="J29" s="464">
        <f>+SUM(J25:J28)</f>
        <v>0</v>
      </c>
    </row>
    <row r="30" spans="2:11" ht="15.75" thickBot="1" x14ac:dyDescent="0.3">
      <c r="B30" s="150">
        <v>2018</v>
      </c>
      <c r="C30" s="151" t="s">
        <v>140</v>
      </c>
      <c r="D30" s="144">
        <f t="shared" ref="D30:H30" si="5">+ROUND(D25*1.05,0)</f>
        <v>0</v>
      </c>
      <c r="E30" s="144">
        <f t="shared" si="5"/>
        <v>0</v>
      </c>
      <c r="F30" s="144">
        <f t="shared" si="5"/>
        <v>0</v>
      </c>
      <c r="G30" s="144">
        <f t="shared" si="5"/>
        <v>0</v>
      </c>
      <c r="H30" s="144">
        <f t="shared" si="5"/>
        <v>0</v>
      </c>
      <c r="I30" s="144">
        <f>+ROUND(I25*1.05,0)</f>
        <v>0</v>
      </c>
      <c r="J30" s="153">
        <f>+SUM(D30:I30)</f>
        <v>0</v>
      </c>
    </row>
    <row r="31" spans="2:11" ht="15.75" customHeight="1" thickBot="1" x14ac:dyDescent="0.3">
      <c r="B31" s="510" t="s">
        <v>144</v>
      </c>
      <c r="C31" s="511"/>
      <c r="D31" s="511"/>
      <c r="E31" s="511"/>
      <c r="F31" s="511"/>
      <c r="G31" s="511"/>
      <c r="H31" s="511"/>
      <c r="I31" s="511"/>
      <c r="J31" s="256">
        <f>+J30</f>
        <v>0</v>
      </c>
      <c r="K31" s="154"/>
    </row>
    <row r="32" spans="2:11" ht="15.75" thickBot="1" x14ac:dyDescent="0.3"/>
    <row r="33" spans="2:10" ht="19.5" customHeight="1" thickBot="1" x14ac:dyDescent="0.3">
      <c r="B33" s="504" t="s">
        <v>145</v>
      </c>
      <c r="C33" s="505"/>
      <c r="D33" s="505"/>
      <c r="E33" s="505"/>
      <c r="F33" s="505"/>
      <c r="G33" s="505"/>
      <c r="H33" s="505"/>
      <c r="I33" s="506"/>
      <c r="J33" s="294">
        <f>+J31+J29+J24+J17</f>
        <v>0</v>
      </c>
    </row>
    <row r="34" spans="2:10" ht="15.75" thickBot="1" x14ac:dyDescent="0.3"/>
    <row r="35" spans="2:10" ht="82.5" customHeight="1" thickBot="1" x14ac:dyDescent="0.3">
      <c r="B35" s="507" t="s">
        <v>218</v>
      </c>
      <c r="C35" s="508"/>
      <c r="D35" s="508"/>
      <c r="E35" s="508"/>
      <c r="F35" s="508"/>
      <c r="G35" s="508"/>
      <c r="H35" s="508"/>
      <c r="I35" s="508"/>
      <c r="J35" s="509"/>
    </row>
    <row r="36" spans="2:10" x14ac:dyDescent="0.25">
      <c r="B36" s="155"/>
    </row>
  </sheetData>
  <mergeCells count="12">
    <mergeCell ref="B35:J35"/>
    <mergeCell ref="B17:I17"/>
    <mergeCell ref="H15:I15"/>
    <mergeCell ref="B12:C12"/>
    <mergeCell ref="B24:I24"/>
    <mergeCell ref="B29:I29"/>
    <mergeCell ref="B31:I31"/>
    <mergeCell ref="C1:J1"/>
    <mergeCell ref="C2:J2"/>
    <mergeCell ref="C3:J3"/>
    <mergeCell ref="H14:I14"/>
    <mergeCell ref="B33: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7"/>
  <sheetViews>
    <sheetView showGridLines="0" topLeftCell="A7" workbookViewId="0">
      <selection activeCell="F18" sqref="F18"/>
    </sheetView>
  </sheetViews>
  <sheetFormatPr baseColWidth="10" defaultRowHeight="15" x14ac:dyDescent="0.25"/>
  <cols>
    <col min="1" max="1" width="2.5703125" customWidth="1"/>
    <col min="2" max="2" width="5.42578125" customWidth="1"/>
    <col min="3" max="3" width="32.7109375" bestFit="1" customWidth="1"/>
    <col min="4" max="4" width="9.28515625" customWidth="1"/>
    <col min="5" max="5" width="11.42578125" customWidth="1"/>
    <col min="6" max="6" width="14.85546875" style="77" bestFit="1" customWidth="1"/>
    <col min="8" max="8" width="12.7109375" style="77" bestFit="1" customWidth="1"/>
    <col min="9" max="9" width="11.5703125" bestFit="1" customWidth="1"/>
  </cols>
  <sheetData>
    <row r="1" spans="2:9" s="1" customFormat="1" ht="12.75" thickBot="1" x14ac:dyDescent="0.25">
      <c r="C1" s="2"/>
      <c r="E1" s="3"/>
      <c r="F1" s="4"/>
      <c r="G1" s="3"/>
      <c r="H1" s="4"/>
      <c r="I1" s="3"/>
    </row>
    <row r="2" spans="2:9" s="1" customFormat="1" ht="30.75" customHeight="1" x14ac:dyDescent="0.2">
      <c r="B2" s="534" t="s">
        <v>0</v>
      </c>
      <c r="C2" s="535"/>
      <c r="D2" s="535"/>
      <c r="E2" s="535"/>
      <c r="F2" s="535"/>
      <c r="G2" s="535"/>
      <c r="H2" s="535"/>
      <c r="I2" s="536"/>
    </row>
    <row r="3" spans="2:9" s="1" customFormat="1" ht="21.75" customHeight="1" x14ac:dyDescent="0.2">
      <c r="B3" s="537" t="s">
        <v>1</v>
      </c>
      <c r="C3" s="538"/>
      <c r="D3" s="538"/>
      <c r="E3" s="538"/>
      <c r="F3" s="538"/>
      <c r="G3" s="538"/>
      <c r="H3" s="538"/>
      <c r="I3" s="539"/>
    </row>
    <row r="4" spans="2:9" s="1" customFormat="1" ht="27.75" customHeight="1" thickBot="1" x14ac:dyDescent="0.25">
      <c r="B4" s="540" t="s">
        <v>2</v>
      </c>
      <c r="C4" s="541"/>
      <c r="D4" s="541"/>
      <c r="E4" s="541"/>
      <c r="F4" s="541"/>
      <c r="G4" s="541"/>
      <c r="H4" s="541"/>
      <c r="I4" s="542"/>
    </row>
    <row r="5" spans="2:9" s="1" customFormat="1" ht="15.75" thickBot="1" x14ac:dyDescent="0.25">
      <c r="C5" s="5"/>
      <c r="D5" s="5"/>
      <c r="E5" s="5"/>
      <c r="F5" s="6"/>
      <c r="G5" s="5"/>
      <c r="H5" s="6"/>
      <c r="I5" s="5"/>
    </row>
    <row r="6" spans="2:9" s="1" customFormat="1" ht="12" x14ac:dyDescent="0.2">
      <c r="B6" s="543" t="s">
        <v>3</v>
      </c>
      <c r="C6" s="544"/>
      <c r="D6" s="544"/>
      <c r="E6" s="544"/>
      <c r="F6" s="544"/>
      <c r="G6" s="544"/>
      <c r="H6" s="544"/>
      <c r="I6" s="545"/>
    </row>
    <row r="7" spans="2:9" s="1" customFormat="1" ht="12" x14ac:dyDescent="0.2">
      <c r="B7" s="546"/>
      <c r="C7" s="547"/>
      <c r="D7" s="547"/>
      <c r="E7" s="547"/>
      <c r="F7" s="547"/>
      <c r="G7" s="547"/>
      <c r="H7" s="547"/>
      <c r="I7" s="548"/>
    </row>
    <row r="8" spans="2:9" s="1" customFormat="1" ht="12" x14ac:dyDescent="0.2">
      <c r="B8" s="546"/>
      <c r="C8" s="547"/>
      <c r="D8" s="547"/>
      <c r="E8" s="547"/>
      <c r="F8" s="547"/>
      <c r="G8" s="547"/>
      <c r="H8" s="547"/>
      <c r="I8" s="548"/>
    </row>
    <row r="9" spans="2:9" s="1" customFormat="1" ht="147" customHeight="1" thickBot="1" x14ac:dyDescent="0.25">
      <c r="B9" s="549"/>
      <c r="C9" s="550"/>
      <c r="D9" s="550"/>
      <c r="E9" s="550"/>
      <c r="F9" s="550"/>
      <c r="G9" s="550"/>
      <c r="H9" s="550"/>
      <c r="I9" s="551"/>
    </row>
    <row r="10" spans="2:9" s="1" customFormat="1" x14ac:dyDescent="0.2">
      <c r="B10" s="7"/>
      <c r="C10" s="7"/>
      <c r="D10" s="7"/>
      <c r="E10" s="7"/>
      <c r="F10" s="8"/>
      <c r="G10" s="7"/>
      <c r="H10" s="8"/>
      <c r="I10" s="7"/>
    </row>
    <row r="11" spans="2:9" s="11" customFormat="1" ht="16.5" thickBot="1" x14ac:dyDescent="0.25">
      <c r="B11" s="552" t="s">
        <v>4</v>
      </c>
      <c r="C11" s="552"/>
      <c r="D11" s="9"/>
      <c r="E11" s="9"/>
      <c r="F11" s="10"/>
      <c r="G11" s="9"/>
      <c r="H11" s="10"/>
      <c r="I11" s="9"/>
    </row>
    <row r="12" spans="2:9" s="1" customFormat="1" ht="12.75" thickBot="1" x14ac:dyDescent="0.25">
      <c r="B12" s="12"/>
      <c r="C12" s="12"/>
      <c r="D12" s="12"/>
      <c r="E12" s="12"/>
      <c r="F12" s="13"/>
      <c r="G12" s="12"/>
      <c r="H12" s="13"/>
      <c r="I12" s="12"/>
    </row>
    <row r="13" spans="2:9" s="14" customFormat="1" ht="16.5" thickBot="1" x14ac:dyDescent="0.25">
      <c r="B13" s="525" t="s">
        <v>5</v>
      </c>
      <c r="C13" s="526"/>
      <c r="D13" s="526"/>
      <c r="E13" s="526"/>
      <c r="F13" s="526"/>
      <c r="G13" s="526"/>
      <c r="H13" s="526"/>
      <c r="I13" s="527"/>
    </row>
    <row r="14" spans="2:9" s="165" customFormat="1" ht="18.75" customHeight="1" x14ac:dyDescent="0.2">
      <c r="B14" s="523" t="s">
        <v>6</v>
      </c>
      <c r="C14" s="523"/>
      <c r="D14" s="523"/>
      <c r="E14" s="523"/>
      <c r="F14" s="523"/>
      <c r="G14" s="523"/>
      <c r="H14" s="523"/>
      <c r="I14" s="523"/>
    </row>
    <row r="15" spans="2:9" s="14" customFormat="1" ht="12.75" thickBot="1" x14ac:dyDescent="0.25">
      <c r="B15" s="524"/>
      <c r="C15" s="524"/>
      <c r="D15" s="524"/>
      <c r="E15" s="524"/>
      <c r="F15" s="524"/>
      <c r="G15" s="524"/>
      <c r="H15" s="524"/>
      <c r="I15" s="524"/>
    </row>
    <row r="16" spans="2:9" s="14" customFormat="1" ht="45.75" thickBot="1" x14ac:dyDescent="0.25">
      <c r="B16" s="15" t="s">
        <v>7</v>
      </c>
      <c r="C16" s="16" t="s">
        <v>8</v>
      </c>
      <c r="D16" s="17" t="s">
        <v>9</v>
      </c>
      <c r="E16" s="18" t="s">
        <v>10</v>
      </c>
      <c r="F16" s="19" t="s">
        <v>11</v>
      </c>
      <c r="G16" s="20" t="s">
        <v>12</v>
      </c>
      <c r="H16" s="19" t="s">
        <v>13</v>
      </c>
      <c r="I16" s="21" t="s">
        <v>14</v>
      </c>
    </row>
    <row r="17" spans="2:9" s="14" customFormat="1" ht="12" x14ac:dyDescent="0.2">
      <c r="B17" s="22">
        <v>1</v>
      </c>
      <c r="C17" s="23" t="s">
        <v>15</v>
      </c>
      <c r="D17" s="24" t="s">
        <v>16</v>
      </c>
      <c r="E17" s="24">
        <v>1</v>
      </c>
      <c r="F17" s="25">
        <v>394</v>
      </c>
      <c r="G17" s="26"/>
      <c r="H17" s="25">
        <v>80</v>
      </c>
      <c r="I17" s="27"/>
    </row>
    <row r="18" spans="2:9" s="14" customFormat="1" ht="12" x14ac:dyDescent="0.2">
      <c r="B18" s="28">
        <v>2</v>
      </c>
      <c r="C18" s="29" t="s">
        <v>17</v>
      </c>
      <c r="D18" s="30" t="s">
        <v>16</v>
      </c>
      <c r="E18" s="30">
        <v>1</v>
      </c>
      <c r="F18" s="31">
        <v>209</v>
      </c>
      <c r="G18" s="32"/>
      <c r="H18" s="31">
        <v>19</v>
      </c>
      <c r="I18" s="33"/>
    </row>
    <row r="19" spans="2:9" s="14" customFormat="1" ht="12" x14ac:dyDescent="0.2">
      <c r="B19" s="28">
        <v>3</v>
      </c>
      <c r="C19" s="34" t="s">
        <v>18</v>
      </c>
      <c r="D19" s="30" t="s">
        <v>16</v>
      </c>
      <c r="E19" s="30">
        <v>1</v>
      </c>
      <c r="F19" s="31">
        <v>120</v>
      </c>
      <c r="G19" s="32"/>
      <c r="H19" s="31">
        <v>19</v>
      </c>
      <c r="I19" s="33"/>
    </row>
    <row r="20" spans="2:9" s="14" customFormat="1" ht="12" x14ac:dyDescent="0.2">
      <c r="B20" s="28">
        <v>4</v>
      </c>
      <c r="C20" s="34" t="s">
        <v>19</v>
      </c>
      <c r="D20" s="30" t="s">
        <v>16</v>
      </c>
      <c r="E20" s="30">
        <v>1</v>
      </c>
      <c r="F20" s="31">
        <v>28</v>
      </c>
      <c r="G20" s="32"/>
      <c r="H20" s="31">
        <v>2</v>
      </c>
      <c r="I20" s="33"/>
    </row>
    <row r="21" spans="2:9" s="14" customFormat="1" ht="12" x14ac:dyDescent="0.2">
      <c r="B21" s="28">
        <v>5</v>
      </c>
      <c r="C21" s="34" t="s">
        <v>20</v>
      </c>
      <c r="D21" s="30" t="s">
        <v>16</v>
      </c>
      <c r="E21" s="30">
        <v>1</v>
      </c>
      <c r="F21" s="31">
        <v>41</v>
      </c>
      <c r="G21" s="32"/>
      <c r="H21" s="31">
        <v>3</v>
      </c>
      <c r="I21" s="33"/>
    </row>
    <row r="22" spans="2:9" s="14" customFormat="1" ht="12" x14ac:dyDescent="0.2">
      <c r="B22" s="28">
        <v>6</v>
      </c>
      <c r="C22" s="34" t="s">
        <v>21</v>
      </c>
      <c r="D22" s="30" t="s">
        <v>16</v>
      </c>
      <c r="E22" s="30">
        <v>1</v>
      </c>
      <c r="F22" s="31">
        <v>83</v>
      </c>
      <c r="G22" s="32"/>
      <c r="H22" s="31">
        <v>16</v>
      </c>
      <c r="I22" s="33"/>
    </row>
    <row r="23" spans="2:9" s="14" customFormat="1" ht="12" x14ac:dyDescent="0.2">
      <c r="B23" s="28">
        <v>7</v>
      </c>
      <c r="C23" s="34" t="s">
        <v>22</v>
      </c>
      <c r="D23" s="30" t="s">
        <v>16</v>
      </c>
      <c r="E23" s="30">
        <v>1</v>
      </c>
      <c r="F23" s="31">
        <v>37</v>
      </c>
      <c r="G23" s="32"/>
      <c r="H23" s="31">
        <v>4</v>
      </c>
      <c r="I23" s="33"/>
    </row>
    <row r="24" spans="2:9" s="14" customFormat="1" ht="12" x14ac:dyDescent="0.2">
      <c r="B24" s="28">
        <v>8</v>
      </c>
      <c r="C24" s="34" t="s">
        <v>23</v>
      </c>
      <c r="D24" s="30" t="s">
        <v>16</v>
      </c>
      <c r="E24" s="30">
        <v>1</v>
      </c>
      <c r="F24" s="31">
        <v>55</v>
      </c>
      <c r="G24" s="32"/>
      <c r="H24" s="31">
        <v>7</v>
      </c>
      <c r="I24" s="33"/>
    </row>
    <row r="25" spans="2:9" s="14" customFormat="1" ht="12" x14ac:dyDescent="0.2">
      <c r="B25" s="28">
        <v>9</v>
      </c>
      <c r="C25" s="34" t="s">
        <v>24</v>
      </c>
      <c r="D25" s="30" t="s">
        <v>16</v>
      </c>
      <c r="E25" s="30">
        <v>1</v>
      </c>
      <c r="F25" s="31">
        <v>57</v>
      </c>
      <c r="G25" s="32"/>
      <c r="H25" s="31">
        <v>5</v>
      </c>
      <c r="I25" s="33"/>
    </row>
    <row r="26" spans="2:9" s="14" customFormat="1" ht="12" x14ac:dyDescent="0.2">
      <c r="B26" s="28">
        <v>10</v>
      </c>
      <c r="C26" s="34" t="s">
        <v>25</v>
      </c>
      <c r="D26" s="30" t="s">
        <v>16</v>
      </c>
      <c r="E26" s="30">
        <v>1</v>
      </c>
      <c r="F26" s="31">
        <v>54</v>
      </c>
      <c r="G26" s="32"/>
      <c r="H26" s="31">
        <v>8</v>
      </c>
      <c r="I26" s="33"/>
    </row>
    <row r="27" spans="2:9" s="14" customFormat="1" ht="12" x14ac:dyDescent="0.2">
      <c r="B27" s="28">
        <v>11</v>
      </c>
      <c r="C27" s="34" t="s">
        <v>26</v>
      </c>
      <c r="D27" s="30" t="s">
        <v>16</v>
      </c>
      <c r="E27" s="30">
        <v>1</v>
      </c>
      <c r="F27" s="31">
        <v>52</v>
      </c>
      <c r="G27" s="32"/>
      <c r="H27" s="31">
        <v>5</v>
      </c>
      <c r="I27" s="33"/>
    </row>
    <row r="28" spans="2:9" s="14" customFormat="1" ht="12" x14ac:dyDescent="0.2">
      <c r="B28" s="28">
        <v>12</v>
      </c>
      <c r="C28" s="34" t="s">
        <v>27</v>
      </c>
      <c r="D28" s="30" t="s">
        <v>16</v>
      </c>
      <c r="E28" s="30">
        <v>1</v>
      </c>
      <c r="F28" s="31">
        <v>79</v>
      </c>
      <c r="G28" s="32"/>
      <c r="H28" s="31">
        <v>7</v>
      </c>
      <c r="I28" s="33"/>
    </row>
    <row r="29" spans="2:9" s="14" customFormat="1" ht="12" x14ac:dyDescent="0.2">
      <c r="B29" s="28">
        <v>13</v>
      </c>
      <c r="C29" s="34" t="s">
        <v>28</v>
      </c>
      <c r="D29" s="30" t="s">
        <v>16</v>
      </c>
      <c r="E29" s="30">
        <v>1</v>
      </c>
      <c r="F29" s="31">
        <v>102</v>
      </c>
      <c r="G29" s="32"/>
      <c r="H29" s="31">
        <v>15</v>
      </c>
      <c r="I29" s="33"/>
    </row>
    <row r="30" spans="2:9" s="14" customFormat="1" ht="12" x14ac:dyDescent="0.2">
      <c r="B30" s="28">
        <v>14</v>
      </c>
      <c r="C30" s="34" t="s">
        <v>29</v>
      </c>
      <c r="D30" s="30" t="s">
        <v>16</v>
      </c>
      <c r="E30" s="30">
        <v>1</v>
      </c>
      <c r="F30" s="31">
        <v>53</v>
      </c>
      <c r="G30" s="32"/>
      <c r="H30" s="31">
        <v>5</v>
      </c>
      <c r="I30" s="33"/>
    </row>
    <row r="31" spans="2:9" s="14" customFormat="1" ht="12.75" thickBot="1" x14ac:dyDescent="0.25">
      <c r="B31" s="35">
        <v>15</v>
      </c>
      <c r="C31" s="36" t="s">
        <v>30</v>
      </c>
      <c r="D31" s="37" t="s">
        <v>16</v>
      </c>
      <c r="E31" s="37">
        <v>1</v>
      </c>
      <c r="F31" s="38">
        <v>81</v>
      </c>
      <c r="G31" s="39"/>
      <c r="H31" s="38">
        <v>9</v>
      </c>
      <c r="I31" s="33"/>
    </row>
    <row r="32" spans="2:9" s="14" customFormat="1" ht="12.75" thickBot="1" x14ac:dyDescent="0.25">
      <c r="B32" s="12"/>
      <c r="C32" s="12"/>
      <c r="D32" s="12"/>
      <c r="E32" s="12"/>
      <c r="F32" s="13"/>
      <c r="G32" s="12"/>
      <c r="H32" s="13"/>
      <c r="I32" s="12"/>
    </row>
    <row r="33" spans="2:9" s="1" customFormat="1" ht="16.5" thickBot="1" x14ac:dyDescent="0.25">
      <c r="B33" s="525" t="s">
        <v>31</v>
      </c>
      <c r="C33" s="526"/>
      <c r="D33" s="526"/>
      <c r="E33" s="526"/>
      <c r="F33" s="526"/>
      <c r="G33" s="526"/>
      <c r="H33" s="526"/>
      <c r="I33" s="527"/>
    </row>
    <row r="34" spans="2:9" s="1" customFormat="1" ht="30.75" customHeight="1" thickBot="1" x14ac:dyDescent="0.25">
      <c r="B34" s="528" t="s">
        <v>32</v>
      </c>
      <c r="C34" s="528"/>
      <c r="D34" s="528"/>
      <c r="E34" s="528"/>
      <c r="F34" s="528"/>
      <c r="G34" s="528"/>
      <c r="H34" s="528"/>
      <c r="I34" s="528"/>
    </row>
    <row r="35" spans="2:9" s="1" customFormat="1" ht="24" customHeight="1" thickBot="1" x14ac:dyDescent="0.25">
      <c r="B35" s="529" t="s">
        <v>33</v>
      </c>
      <c r="C35" s="530"/>
      <c r="D35" s="530"/>
      <c r="E35" s="530"/>
      <c r="F35" s="530"/>
      <c r="G35" s="530"/>
      <c r="H35" s="530"/>
      <c r="I35" s="531"/>
    </row>
    <row r="36" spans="2:9" s="42" customFormat="1" ht="45.75" thickBot="1" x14ac:dyDescent="0.2">
      <c r="B36" s="40" t="s">
        <v>7</v>
      </c>
      <c r="C36" s="41" t="s">
        <v>8</v>
      </c>
      <c r="D36" s="17" t="s">
        <v>9</v>
      </c>
      <c r="E36" s="18" t="s">
        <v>10</v>
      </c>
      <c r="F36" s="19" t="s">
        <v>11</v>
      </c>
      <c r="G36" s="20" t="s">
        <v>12</v>
      </c>
      <c r="H36" s="19" t="s">
        <v>13</v>
      </c>
      <c r="I36" s="21" t="s">
        <v>14</v>
      </c>
    </row>
    <row r="37" spans="2:9" x14ac:dyDescent="0.25">
      <c r="B37" s="43">
        <v>1</v>
      </c>
      <c r="C37" s="23" t="s">
        <v>34</v>
      </c>
      <c r="D37" s="24" t="s">
        <v>16</v>
      </c>
      <c r="E37" s="24">
        <v>2</v>
      </c>
      <c r="F37" s="44">
        <v>1300770</v>
      </c>
      <c r="G37" s="45"/>
      <c r="H37" s="46">
        <v>109991</v>
      </c>
      <c r="I37" s="33"/>
    </row>
    <row r="38" spans="2:9" x14ac:dyDescent="0.25">
      <c r="B38" s="47">
        <v>2</v>
      </c>
      <c r="C38" s="48" t="s">
        <v>35</v>
      </c>
      <c r="D38" s="30" t="s">
        <v>16</v>
      </c>
      <c r="E38" s="30">
        <v>2</v>
      </c>
      <c r="F38" s="49">
        <v>353656</v>
      </c>
      <c r="G38" s="50"/>
      <c r="H38" s="51">
        <v>38147</v>
      </c>
      <c r="I38" s="33"/>
    </row>
    <row r="39" spans="2:9" x14ac:dyDescent="0.25">
      <c r="B39" s="47">
        <v>3</v>
      </c>
      <c r="C39" s="48" t="s">
        <v>36</v>
      </c>
      <c r="D39" s="30" t="s">
        <v>16</v>
      </c>
      <c r="E39" s="30">
        <v>2</v>
      </c>
      <c r="F39" s="49">
        <v>173586</v>
      </c>
      <c r="G39" s="50"/>
      <c r="H39" s="51">
        <v>16336</v>
      </c>
      <c r="I39" s="33"/>
    </row>
    <row r="40" spans="2:9" x14ac:dyDescent="0.25">
      <c r="B40" s="47">
        <v>4</v>
      </c>
      <c r="C40" s="48" t="s">
        <v>37</v>
      </c>
      <c r="D40" s="30" t="s">
        <v>16</v>
      </c>
      <c r="E40" s="30">
        <v>2</v>
      </c>
      <c r="F40" s="49">
        <v>135914</v>
      </c>
      <c r="G40" s="50"/>
      <c r="H40" s="51">
        <v>12617</v>
      </c>
      <c r="I40" s="33"/>
    </row>
    <row r="41" spans="2:9" x14ac:dyDescent="0.25">
      <c r="B41" s="47">
        <v>5</v>
      </c>
      <c r="C41" s="48" t="s">
        <v>38</v>
      </c>
      <c r="D41" s="30" t="s">
        <v>16</v>
      </c>
      <c r="E41" s="30">
        <v>2</v>
      </c>
      <c r="F41" s="49">
        <v>116150</v>
      </c>
      <c r="G41" s="50"/>
      <c r="H41" s="51">
        <v>8227</v>
      </c>
      <c r="I41" s="33"/>
    </row>
    <row r="42" spans="2:9" x14ac:dyDescent="0.25">
      <c r="B42" s="47">
        <v>6</v>
      </c>
      <c r="C42" s="48" t="s">
        <v>39</v>
      </c>
      <c r="D42" s="30" t="s">
        <v>16</v>
      </c>
      <c r="E42" s="30">
        <v>2</v>
      </c>
      <c r="F42" s="49">
        <v>54548</v>
      </c>
      <c r="G42" s="50"/>
      <c r="H42" s="51">
        <v>5236</v>
      </c>
      <c r="I42" s="33"/>
    </row>
    <row r="43" spans="2:9" x14ac:dyDescent="0.25">
      <c r="B43" s="47">
        <v>7</v>
      </c>
      <c r="C43" s="48" t="s">
        <v>40</v>
      </c>
      <c r="D43" s="30" t="s">
        <v>16</v>
      </c>
      <c r="E43" s="30">
        <v>2</v>
      </c>
      <c r="F43" s="49">
        <v>34988</v>
      </c>
      <c r="G43" s="50"/>
      <c r="H43" s="51">
        <v>2028</v>
      </c>
      <c r="I43" s="33"/>
    </row>
    <row r="44" spans="2:9" x14ac:dyDescent="0.25">
      <c r="B44" s="47">
        <v>8</v>
      </c>
      <c r="C44" s="48" t="s">
        <v>41</v>
      </c>
      <c r="D44" s="30" t="s">
        <v>16</v>
      </c>
      <c r="E44" s="30">
        <v>2</v>
      </c>
      <c r="F44" s="49">
        <v>38932</v>
      </c>
      <c r="G44" s="50"/>
      <c r="H44" s="51">
        <v>2505</v>
      </c>
      <c r="I44" s="33"/>
    </row>
    <row r="45" spans="2:9" x14ac:dyDescent="0.25">
      <c r="B45" s="47">
        <v>9</v>
      </c>
      <c r="C45" s="48" t="s">
        <v>42</v>
      </c>
      <c r="D45" s="30" t="s">
        <v>16</v>
      </c>
      <c r="E45" s="30">
        <v>2</v>
      </c>
      <c r="F45" s="49">
        <v>45426</v>
      </c>
      <c r="G45" s="50"/>
      <c r="H45" s="51">
        <v>1453</v>
      </c>
      <c r="I45" s="33"/>
    </row>
    <row r="46" spans="2:9" x14ac:dyDescent="0.25">
      <c r="B46" s="47">
        <v>10</v>
      </c>
      <c r="C46" s="48" t="s">
        <v>43</v>
      </c>
      <c r="D46" s="30" t="s">
        <v>16</v>
      </c>
      <c r="E46" s="30">
        <v>2</v>
      </c>
      <c r="F46" s="49">
        <v>42248</v>
      </c>
      <c r="G46" s="50"/>
      <c r="H46" s="51">
        <v>1936</v>
      </c>
      <c r="I46" s="33"/>
    </row>
    <row r="47" spans="2:9" x14ac:dyDescent="0.25">
      <c r="B47" s="47">
        <v>11</v>
      </c>
      <c r="C47" s="48" t="s">
        <v>44</v>
      </c>
      <c r="D47" s="30" t="s">
        <v>16</v>
      </c>
      <c r="E47" s="30">
        <v>2</v>
      </c>
      <c r="F47" s="49">
        <v>28962</v>
      </c>
      <c r="G47" s="50"/>
      <c r="H47" s="51">
        <v>1719</v>
      </c>
      <c r="I47" s="33"/>
    </row>
    <row r="48" spans="2:9" x14ac:dyDescent="0.25">
      <c r="B48" s="47">
        <v>12</v>
      </c>
      <c r="C48" s="48" t="s">
        <v>45</v>
      </c>
      <c r="D48" s="30" t="s">
        <v>16</v>
      </c>
      <c r="E48" s="30">
        <v>2</v>
      </c>
      <c r="F48" s="49">
        <v>26958</v>
      </c>
      <c r="G48" s="50"/>
      <c r="H48" s="51">
        <v>1417</v>
      </c>
      <c r="I48" s="33"/>
    </row>
    <row r="49" spans="2:12" x14ac:dyDescent="0.25">
      <c r="B49" s="47">
        <v>13</v>
      </c>
      <c r="C49" s="48" t="s">
        <v>46</v>
      </c>
      <c r="D49" s="30" t="s">
        <v>16</v>
      </c>
      <c r="E49" s="30">
        <v>2</v>
      </c>
      <c r="F49" s="49">
        <v>102012</v>
      </c>
      <c r="G49" s="50"/>
      <c r="H49" s="51">
        <v>9843</v>
      </c>
      <c r="I49" s="33"/>
    </row>
    <row r="50" spans="2:12" x14ac:dyDescent="0.25">
      <c r="B50" s="47">
        <v>14</v>
      </c>
      <c r="C50" s="48" t="s">
        <v>47</v>
      </c>
      <c r="D50" s="30" t="s">
        <v>16</v>
      </c>
      <c r="E50" s="30">
        <v>2</v>
      </c>
      <c r="F50" s="49">
        <v>66542</v>
      </c>
      <c r="G50" s="50"/>
      <c r="H50" s="51">
        <v>2423</v>
      </c>
      <c r="I50" s="33"/>
    </row>
    <row r="51" spans="2:12" x14ac:dyDescent="0.25">
      <c r="B51" s="47">
        <v>15</v>
      </c>
      <c r="C51" s="48" t="s">
        <v>48</v>
      </c>
      <c r="D51" s="30" t="s">
        <v>16</v>
      </c>
      <c r="E51" s="30">
        <v>2</v>
      </c>
      <c r="F51" s="49">
        <v>71678</v>
      </c>
      <c r="G51" s="50"/>
      <c r="H51" s="51">
        <v>5842</v>
      </c>
      <c r="I51" s="33"/>
    </row>
    <row r="52" spans="2:12" ht="24" thickBot="1" x14ac:dyDescent="0.3">
      <c r="B52" s="52">
        <v>16</v>
      </c>
      <c r="C52" s="53" t="s">
        <v>49</v>
      </c>
      <c r="D52" s="37" t="s">
        <v>16</v>
      </c>
      <c r="E52" s="37">
        <v>2</v>
      </c>
      <c r="F52" s="54">
        <v>9170</v>
      </c>
      <c r="G52" s="50"/>
      <c r="H52" s="55">
        <v>3442</v>
      </c>
      <c r="I52" s="33"/>
    </row>
    <row r="53" spans="2:12" ht="15.75" thickBot="1" x14ac:dyDescent="0.3">
      <c r="B53" s="532"/>
      <c r="C53" s="533"/>
      <c r="D53" s="533"/>
      <c r="E53" s="533"/>
      <c r="F53" s="56">
        <v>2601540</v>
      </c>
      <c r="G53" s="57"/>
      <c r="H53" s="56">
        <v>223162</v>
      </c>
      <c r="I53" s="58"/>
    </row>
    <row r="54" spans="2:12" ht="15.75" thickBot="1" x14ac:dyDescent="0.3">
      <c r="F54" s="59"/>
      <c r="H54" s="59"/>
    </row>
    <row r="55" spans="2:12" s="60" customFormat="1" ht="24.75" customHeight="1" thickBot="1" x14ac:dyDescent="0.3">
      <c r="B55" s="520" t="s">
        <v>50</v>
      </c>
      <c r="C55" s="521"/>
      <c r="D55" s="521"/>
      <c r="E55" s="521"/>
      <c r="F55" s="521"/>
      <c r="G55" s="521"/>
      <c r="H55" s="521"/>
      <c r="I55" s="522"/>
    </row>
    <row r="56" spans="2:12" ht="45.75" thickBot="1" x14ac:dyDescent="0.3">
      <c r="B56" s="61" t="s">
        <v>7</v>
      </c>
      <c r="C56" s="62" t="s">
        <v>8</v>
      </c>
      <c r="D56" s="63" t="s">
        <v>9</v>
      </c>
      <c r="E56" s="64" t="s">
        <v>10</v>
      </c>
      <c r="F56" s="65" t="s">
        <v>11</v>
      </c>
      <c r="G56" s="66" t="s">
        <v>12</v>
      </c>
      <c r="H56" s="65" t="s">
        <v>13</v>
      </c>
      <c r="I56" s="67" t="s">
        <v>14</v>
      </c>
    </row>
    <row r="57" spans="2:12" x14ac:dyDescent="0.25">
      <c r="B57" s="43">
        <v>1</v>
      </c>
      <c r="C57" s="68" t="s">
        <v>51</v>
      </c>
      <c r="D57" s="24" t="s">
        <v>16</v>
      </c>
      <c r="E57" s="24">
        <v>2</v>
      </c>
      <c r="F57" s="69">
        <v>1378</v>
      </c>
      <c r="G57" s="45"/>
      <c r="H57" s="69">
        <v>26</v>
      </c>
      <c r="I57" s="33"/>
      <c r="K57" s="70"/>
      <c r="L57" s="70"/>
    </row>
    <row r="58" spans="2:12" x14ac:dyDescent="0.25">
      <c r="B58" s="47">
        <v>2</v>
      </c>
      <c r="C58" s="71" t="s">
        <v>52</v>
      </c>
      <c r="D58" s="30" t="s">
        <v>16</v>
      </c>
      <c r="E58" s="30">
        <v>2</v>
      </c>
      <c r="F58" s="72">
        <v>66930</v>
      </c>
      <c r="G58" s="50"/>
      <c r="H58" s="72">
        <v>10444</v>
      </c>
      <c r="I58" s="33"/>
      <c r="K58" s="70"/>
      <c r="L58" s="70"/>
    </row>
    <row r="59" spans="2:12" x14ac:dyDescent="0.25">
      <c r="B59" s="47">
        <v>3</v>
      </c>
      <c r="C59" s="71" t="s">
        <v>53</v>
      </c>
      <c r="D59" s="30" t="s">
        <v>16</v>
      </c>
      <c r="E59" s="30">
        <v>2</v>
      </c>
      <c r="F59" s="72">
        <v>2520</v>
      </c>
      <c r="G59" s="50"/>
      <c r="H59" s="72">
        <v>135</v>
      </c>
      <c r="I59" s="33"/>
      <c r="K59" s="70"/>
      <c r="L59" s="70"/>
    </row>
    <row r="60" spans="2:12" x14ac:dyDescent="0.25">
      <c r="B60" s="47">
        <v>4</v>
      </c>
      <c r="C60" s="71" t="s">
        <v>30</v>
      </c>
      <c r="D60" s="30" t="s">
        <v>16</v>
      </c>
      <c r="E60" s="30">
        <v>2</v>
      </c>
      <c r="F60" s="72">
        <v>39368</v>
      </c>
      <c r="G60" s="50"/>
      <c r="H60" s="72">
        <v>6156</v>
      </c>
      <c r="I60" s="33"/>
      <c r="K60" s="70"/>
      <c r="L60" s="70"/>
    </row>
    <row r="61" spans="2:12" x14ac:dyDescent="0.25">
      <c r="B61" s="47">
        <v>5</v>
      </c>
      <c r="C61" s="71" t="s">
        <v>24</v>
      </c>
      <c r="D61" s="30" t="s">
        <v>16</v>
      </c>
      <c r="E61" s="30">
        <v>2</v>
      </c>
      <c r="F61" s="72">
        <v>32098</v>
      </c>
      <c r="G61" s="50"/>
      <c r="H61" s="72">
        <v>5149</v>
      </c>
      <c r="I61" s="33"/>
      <c r="K61" s="70"/>
      <c r="L61" s="70"/>
    </row>
    <row r="62" spans="2:12" x14ac:dyDescent="0.25">
      <c r="B62" s="47">
        <v>6</v>
      </c>
      <c r="C62" s="71" t="s">
        <v>25</v>
      </c>
      <c r="D62" s="30" t="s">
        <v>16</v>
      </c>
      <c r="E62" s="30">
        <v>2</v>
      </c>
      <c r="F62" s="72">
        <v>9672</v>
      </c>
      <c r="G62" s="50"/>
      <c r="H62" s="72">
        <v>448</v>
      </c>
      <c r="I62" s="33"/>
      <c r="K62" s="70"/>
      <c r="L62" s="70"/>
    </row>
    <row r="63" spans="2:12" x14ac:dyDescent="0.25">
      <c r="B63" s="47">
        <v>7</v>
      </c>
      <c r="C63" s="71" t="s">
        <v>28</v>
      </c>
      <c r="D63" s="30" t="s">
        <v>16</v>
      </c>
      <c r="E63" s="30">
        <v>2</v>
      </c>
      <c r="F63" s="72">
        <v>14592</v>
      </c>
      <c r="G63" s="50"/>
      <c r="H63" s="72">
        <v>1509</v>
      </c>
      <c r="I63" s="33"/>
      <c r="K63" s="70"/>
      <c r="L63" s="70"/>
    </row>
    <row r="64" spans="2:12" x14ac:dyDescent="0.25">
      <c r="B64" s="47">
        <v>8</v>
      </c>
      <c r="C64" s="71" t="s">
        <v>54</v>
      </c>
      <c r="D64" s="30" t="s">
        <v>16</v>
      </c>
      <c r="E64" s="30">
        <v>2</v>
      </c>
      <c r="F64" s="72">
        <v>5500</v>
      </c>
      <c r="G64" s="50"/>
      <c r="H64" s="72">
        <v>273</v>
      </c>
      <c r="I64" s="33"/>
      <c r="K64" s="70"/>
      <c r="L64" s="70"/>
    </row>
    <row r="65" spans="2:12" x14ac:dyDescent="0.25">
      <c r="B65" s="47">
        <v>9</v>
      </c>
      <c r="C65" s="71" t="s">
        <v>55</v>
      </c>
      <c r="D65" s="30" t="s">
        <v>16</v>
      </c>
      <c r="E65" s="30">
        <v>2</v>
      </c>
      <c r="F65" s="72">
        <v>7078</v>
      </c>
      <c r="G65" s="50"/>
      <c r="H65" s="72">
        <v>755</v>
      </c>
      <c r="I65" s="33"/>
      <c r="K65" s="70"/>
      <c r="L65" s="70"/>
    </row>
    <row r="66" spans="2:12" x14ac:dyDescent="0.25">
      <c r="B66" s="47">
        <v>10</v>
      </c>
      <c r="C66" s="71" t="s">
        <v>56</v>
      </c>
      <c r="D66" s="30" t="s">
        <v>16</v>
      </c>
      <c r="E66" s="30">
        <v>2</v>
      </c>
      <c r="F66" s="72">
        <v>12268</v>
      </c>
      <c r="G66" s="50"/>
      <c r="H66" s="72">
        <v>1532</v>
      </c>
      <c r="I66" s="33"/>
      <c r="K66" s="70"/>
      <c r="L66" s="70"/>
    </row>
    <row r="67" spans="2:12" x14ac:dyDescent="0.25">
      <c r="B67" s="47">
        <v>11</v>
      </c>
      <c r="C67" s="71" t="s">
        <v>26</v>
      </c>
      <c r="D67" s="30" t="s">
        <v>16</v>
      </c>
      <c r="E67" s="30">
        <v>2</v>
      </c>
      <c r="F67" s="72">
        <v>13516</v>
      </c>
      <c r="G67" s="50"/>
      <c r="H67" s="72">
        <v>1395</v>
      </c>
      <c r="I67" s="33"/>
      <c r="K67" s="70"/>
      <c r="L67" s="70"/>
    </row>
    <row r="68" spans="2:12" x14ac:dyDescent="0.25">
      <c r="B68" s="47">
        <v>12</v>
      </c>
      <c r="C68" s="71" t="s">
        <v>57</v>
      </c>
      <c r="D68" s="30" t="s">
        <v>16</v>
      </c>
      <c r="E68" s="30">
        <v>2</v>
      </c>
      <c r="F68" s="72">
        <v>3904</v>
      </c>
      <c r="G68" s="50"/>
      <c r="H68" s="72">
        <v>115</v>
      </c>
      <c r="I68" s="33"/>
      <c r="K68" s="70"/>
      <c r="L68" s="70"/>
    </row>
    <row r="69" spans="2:12" x14ac:dyDescent="0.25">
      <c r="B69" s="47">
        <v>13</v>
      </c>
      <c r="C69" s="71" t="s">
        <v>58</v>
      </c>
      <c r="D69" s="30" t="s">
        <v>16</v>
      </c>
      <c r="E69" s="30">
        <v>2</v>
      </c>
      <c r="F69" s="72">
        <v>12384</v>
      </c>
      <c r="G69" s="50"/>
      <c r="H69" s="72">
        <v>1196</v>
      </c>
      <c r="I69" s="33"/>
      <c r="K69" s="70"/>
      <c r="L69" s="70"/>
    </row>
    <row r="70" spans="2:12" x14ac:dyDescent="0.25">
      <c r="B70" s="47">
        <v>14</v>
      </c>
      <c r="C70" s="71" t="s">
        <v>15</v>
      </c>
      <c r="D70" s="30" t="s">
        <v>16</v>
      </c>
      <c r="E70" s="30">
        <v>2</v>
      </c>
      <c r="F70" s="72">
        <v>223768</v>
      </c>
      <c r="G70" s="50"/>
      <c r="H70" s="72">
        <v>30399</v>
      </c>
      <c r="I70" s="33"/>
      <c r="K70" s="73"/>
      <c r="L70" s="70"/>
    </row>
    <row r="71" spans="2:12" x14ac:dyDescent="0.25">
      <c r="B71" s="47">
        <v>15</v>
      </c>
      <c r="C71" s="71" t="s">
        <v>59</v>
      </c>
      <c r="D71" s="30" t="s">
        <v>16</v>
      </c>
      <c r="E71" s="30">
        <v>2</v>
      </c>
      <c r="F71" s="72">
        <v>494</v>
      </c>
      <c r="G71" s="50"/>
      <c r="H71" s="72">
        <v>47</v>
      </c>
      <c r="I71" s="33"/>
      <c r="K71" s="73"/>
      <c r="L71" s="70"/>
    </row>
    <row r="72" spans="2:12" x14ac:dyDescent="0.25">
      <c r="B72" s="47">
        <v>16</v>
      </c>
      <c r="C72" s="71" t="s">
        <v>60</v>
      </c>
      <c r="D72" s="30" t="s">
        <v>16</v>
      </c>
      <c r="E72" s="30">
        <v>2</v>
      </c>
      <c r="F72" s="72">
        <v>1860</v>
      </c>
      <c r="G72" s="50"/>
      <c r="H72" s="72">
        <v>112</v>
      </c>
      <c r="I72" s="33"/>
      <c r="K72" s="73"/>
      <c r="L72" s="70"/>
    </row>
    <row r="73" spans="2:12" x14ac:dyDescent="0.25">
      <c r="B73" s="47">
        <v>17</v>
      </c>
      <c r="C73" s="71" t="s">
        <v>29</v>
      </c>
      <c r="D73" s="30" t="s">
        <v>16</v>
      </c>
      <c r="E73" s="30">
        <v>2</v>
      </c>
      <c r="F73" s="72">
        <v>16811</v>
      </c>
      <c r="G73" s="50"/>
      <c r="H73" s="72">
        <v>1714</v>
      </c>
      <c r="I73" s="33"/>
      <c r="K73" s="73"/>
      <c r="L73" s="70"/>
    </row>
    <row r="74" spans="2:12" x14ac:dyDescent="0.25">
      <c r="B74" s="47">
        <v>18</v>
      </c>
      <c r="C74" s="71" t="s">
        <v>61</v>
      </c>
      <c r="D74" s="30" t="s">
        <v>16</v>
      </c>
      <c r="E74" s="30">
        <v>2</v>
      </c>
      <c r="F74" s="72">
        <v>5872</v>
      </c>
      <c r="G74" s="50"/>
      <c r="H74" s="72">
        <v>343</v>
      </c>
      <c r="I74" s="33"/>
      <c r="K74" s="73"/>
      <c r="L74" s="70"/>
    </row>
    <row r="75" spans="2:12" x14ac:dyDescent="0.25">
      <c r="B75" s="47">
        <v>19</v>
      </c>
      <c r="C75" s="71" t="s">
        <v>62</v>
      </c>
      <c r="D75" s="30" t="s">
        <v>16</v>
      </c>
      <c r="E75" s="30">
        <v>2</v>
      </c>
      <c r="F75" s="72">
        <v>14876</v>
      </c>
      <c r="G75" s="50"/>
      <c r="H75" s="72">
        <v>1699</v>
      </c>
      <c r="I75" s="33"/>
      <c r="K75" s="73"/>
      <c r="L75" s="70"/>
    </row>
    <row r="76" spans="2:12" x14ac:dyDescent="0.25">
      <c r="B76" s="47">
        <v>20</v>
      </c>
      <c r="C76" s="71" t="s">
        <v>63</v>
      </c>
      <c r="D76" s="30" t="s">
        <v>16</v>
      </c>
      <c r="E76" s="30">
        <v>2</v>
      </c>
      <c r="F76" s="72">
        <v>15470</v>
      </c>
      <c r="G76" s="50"/>
      <c r="H76" s="72">
        <v>1417</v>
      </c>
      <c r="I76" s="33"/>
      <c r="K76" s="73"/>
      <c r="L76" s="70"/>
    </row>
    <row r="77" spans="2:12" x14ac:dyDescent="0.25">
      <c r="B77" s="47">
        <v>21</v>
      </c>
      <c r="C77" s="71" t="s">
        <v>20</v>
      </c>
      <c r="D77" s="30" t="s">
        <v>16</v>
      </c>
      <c r="E77" s="30">
        <v>2</v>
      </c>
      <c r="F77" s="72">
        <v>18236</v>
      </c>
      <c r="G77" s="50"/>
      <c r="H77" s="72">
        <v>1069</v>
      </c>
      <c r="I77" s="33"/>
      <c r="K77" s="73"/>
      <c r="L77" s="70"/>
    </row>
    <row r="78" spans="2:12" x14ac:dyDescent="0.25">
      <c r="B78" s="47">
        <v>22</v>
      </c>
      <c r="C78" s="71" t="s">
        <v>64</v>
      </c>
      <c r="D78" s="30" t="s">
        <v>16</v>
      </c>
      <c r="E78" s="30">
        <v>2</v>
      </c>
      <c r="F78" s="72">
        <v>22684</v>
      </c>
      <c r="G78" s="50"/>
      <c r="H78" s="72">
        <v>557</v>
      </c>
      <c r="I78" s="33"/>
      <c r="K78" s="73"/>
      <c r="L78" s="70"/>
    </row>
    <row r="79" spans="2:12" x14ac:dyDescent="0.25">
      <c r="B79" s="47">
        <v>23</v>
      </c>
      <c r="C79" s="71" t="s">
        <v>65</v>
      </c>
      <c r="D79" s="30" t="s">
        <v>16</v>
      </c>
      <c r="E79" s="30">
        <v>2</v>
      </c>
      <c r="F79" s="72">
        <v>2316</v>
      </c>
      <c r="G79" s="50"/>
      <c r="H79" s="72">
        <v>137</v>
      </c>
      <c r="I79" s="33"/>
      <c r="K79" s="73"/>
      <c r="L79" s="70"/>
    </row>
    <row r="80" spans="2:12" x14ac:dyDescent="0.25">
      <c r="B80" s="47">
        <v>24</v>
      </c>
      <c r="C80" s="71" t="s">
        <v>66</v>
      </c>
      <c r="D80" s="30" t="s">
        <v>16</v>
      </c>
      <c r="E80" s="30">
        <v>2</v>
      </c>
      <c r="F80" s="72">
        <v>10834</v>
      </c>
      <c r="G80" s="50"/>
      <c r="H80" s="72">
        <v>1349</v>
      </c>
      <c r="I80" s="33"/>
      <c r="K80" s="73"/>
      <c r="L80" s="70"/>
    </row>
    <row r="81" spans="2:12" x14ac:dyDescent="0.25">
      <c r="B81" s="47">
        <v>25</v>
      </c>
      <c r="C81" s="71" t="s">
        <v>67</v>
      </c>
      <c r="D81" s="30" t="s">
        <v>16</v>
      </c>
      <c r="E81" s="30">
        <v>2</v>
      </c>
      <c r="F81" s="72">
        <v>13862</v>
      </c>
      <c r="G81" s="50"/>
      <c r="H81" s="72">
        <v>2482</v>
      </c>
      <c r="I81" s="33"/>
      <c r="K81" s="73"/>
      <c r="L81" s="70"/>
    </row>
    <row r="82" spans="2:12" x14ac:dyDescent="0.25">
      <c r="B82" s="47">
        <v>26</v>
      </c>
      <c r="C82" s="71" t="s">
        <v>68</v>
      </c>
      <c r="D82" s="30" t="s">
        <v>16</v>
      </c>
      <c r="E82" s="30">
        <v>2</v>
      </c>
      <c r="F82" s="72">
        <v>1440</v>
      </c>
      <c r="G82" s="50"/>
      <c r="H82" s="72">
        <v>151</v>
      </c>
      <c r="I82" s="33"/>
      <c r="K82" s="73"/>
      <c r="L82" s="70"/>
    </row>
    <row r="83" spans="2:12" x14ac:dyDescent="0.25">
      <c r="B83" s="47">
        <v>27</v>
      </c>
      <c r="C83" s="71" t="s">
        <v>21</v>
      </c>
      <c r="D83" s="30" t="s">
        <v>16</v>
      </c>
      <c r="E83" s="30">
        <v>2</v>
      </c>
      <c r="F83" s="72">
        <v>20952</v>
      </c>
      <c r="G83" s="50"/>
      <c r="H83" s="72">
        <v>4721</v>
      </c>
      <c r="I83" s="33"/>
      <c r="K83" s="73"/>
      <c r="L83" s="70"/>
    </row>
    <row r="84" spans="2:12" x14ac:dyDescent="0.25">
      <c r="B84" s="47">
        <v>28</v>
      </c>
      <c r="C84" s="71" t="s">
        <v>69</v>
      </c>
      <c r="D84" s="30" t="s">
        <v>16</v>
      </c>
      <c r="E84" s="30">
        <v>2</v>
      </c>
      <c r="F84" s="72">
        <v>11170</v>
      </c>
      <c r="G84" s="50"/>
      <c r="H84" s="72">
        <v>1014</v>
      </c>
      <c r="I84" s="33"/>
      <c r="K84" s="73"/>
      <c r="L84" s="70"/>
    </row>
    <row r="85" spans="2:12" x14ac:dyDescent="0.25">
      <c r="B85" s="47">
        <v>29</v>
      </c>
      <c r="C85" s="71" t="s">
        <v>70</v>
      </c>
      <c r="D85" s="30" t="s">
        <v>16</v>
      </c>
      <c r="E85" s="30">
        <v>2</v>
      </c>
      <c r="F85" s="72">
        <v>20224</v>
      </c>
      <c r="G85" s="50"/>
      <c r="H85" s="72">
        <v>2370</v>
      </c>
      <c r="I85" s="33"/>
      <c r="K85" s="73"/>
      <c r="L85" s="70"/>
    </row>
    <row r="86" spans="2:12" x14ac:dyDescent="0.25">
      <c r="B86" s="47">
        <v>30</v>
      </c>
      <c r="C86" s="71" t="s">
        <v>18</v>
      </c>
      <c r="D86" s="30" t="s">
        <v>16</v>
      </c>
      <c r="E86" s="30">
        <v>2</v>
      </c>
      <c r="F86" s="72">
        <v>48376</v>
      </c>
      <c r="G86" s="50"/>
      <c r="H86" s="72">
        <v>3847</v>
      </c>
      <c r="I86" s="33"/>
      <c r="K86" s="73"/>
      <c r="L86" s="70"/>
    </row>
    <row r="87" spans="2:12" x14ac:dyDescent="0.25">
      <c r="B87" s="47">
        <v>31</v>
      </c>
      <c r="C87" s="71" t="s">
        <v>71</v>
      </c>
      <c r="D87" s="30" t="s">
        <v>16</v>
      </c>
      <c r="E87" s="30">
        <v>2</v>
      </c>
      <c r="F87" s="72">
        <v>714</v>
      </c>
      <c r="G87" s="50"/>
      <c r="H87" s="72">
        <v>34</v>
      </c>
      <c r="I87" s="33"/>
      <c r="K87" s="73"/>
      <c r="L87" s="70"/>
    </row>
    <row r="88" spans="2:12" ht="15.75" thickBot="1" x14ac:dyDescent="0.3">
      <c r="B88" s="52">
        <v>32</v>
      </c>
      <c r="C88" s="74" t="s">
        <v>72</v>
      </c>
      <c r="D88" s="37" t="s">
        <v>16</v>
      </c>
      <c r="E88" s="37">
        <v>2</v>
      </c>
      <c r="F88" s="75">
        <v>524</v>
      </c>
      <c r="G88" s="50"/>
      <c r="H88" s="75">
        <v>61</v>
      </c>
      <c r="I88" s="33"/>
      <c r="K88" s="73"/>
      <c r="L88" s="70"/>
    </row>
    <row r="89" spans="2:12" ht="15.75" thickBot="1" x14ac:dyDescent="0.3">
      <c r="B89" s="76"/>
      <c r="C89" s="57"/>
      <c r="D89" s="57"/>
      <c r="E89" s="57"/>
      <c r="F89" s="56">
        <v>671691</v>
      </c>
      <c r="G89" s="57"/>
      <c r="H89" s="56">
        <v>82656</v>
      </c>
      <c r="I89" s="58"/>
    </row>
    <row r="91" spans="2:12" ht="15.75" thickBot="1" x14ac:dyDescent="0.3"/>
    <row r="92" spans="2:12" s="78" customFormat="1" ht="23.25" customHeight="1" thickBot="1" x14ac:dyDescent="0.3">
      <c r="B92" s="520" t="s">
        <v>73</v>
      </c>
      <c r="C92" s="521"/>
      <c r="D92" s="521"/>
      <c r="E92" s="521"/>
      <c r="F92" s="521"/>
      <c r="G92" s="521"/>
      <c r="H92" s="521"/>
      <c r="I92" s="522"/>
    </row>
    <row r="93" spans="2:12" ht="45.75" thickBot="1" x14ac:dyDescent="0.3">
      <c r="B93" s="61" t="s">
        <v>7</v>
      </c>
      <c r="C93" s="62" t="s">
        <v>8</v>
      </c>
      <c r="D93" s="63" t="s">
        <v>9</v>
      </c>
      <c r="E93" s="64" t="s">
        <v>10</v>
      </c>
      <c r="F93" s="65" t="s">
        <v>11</v>
      </c>
      <c r="G93" s="66" t="s">
        <v>12</v>
      </c>
      <c r="H93" s="65" t="s">
        <v>13</v>
      </c>
      <c r="I93" s="67" t="s">
        <v>14</v>
      </c>
    </row>
    <row r="94" spans="2:12" x14ac:dyDescent="0.25">
      <c r="B94" s="43">
        <v>1</v>
      </c>
      <c r="C94" s="68" t="s">
        <v>74</v>
      </c>
      <c r="D94" s="24" t="s">
        <v>16</v>
      </c>
      <c r="E94" s="24">
        <v>2</v>
      </c>
      <c r="F94" s="69">
        <v>372</v>
      </c>
      <c r="G94" s="45"/>
      <c r="H94" s="69">
        <v>372</v>
      </c>
      <c r="I94" s="33"/>
    </row>
    <row r="95" spans="2:12" x14ac:dyDescent="0.25">
      <c r="B95" s="47">
        <v>2</v>
      </c>
      <c r="C95" s="71" t="s">
        <v>75</v>
      </c>
      <c r="D95" s="30" t="s">
        <v>16</v>
      </c>
      <c r="E95" s="30">
        <v>2</v>
      </c>
      <c r="F95" s="72">
        <v>106843</v>
      </c>
      <c r="G95" s="50"/>
      <c r="H95" s="72">
        <v>57178</v>
      </c>
      <c r="I95" s="33"/>
    </row>
    <row r="96" spans="2:12" x14ac:dyDescent="0.25">
      <c r="B96" s="47">
        <v>3</v>
      </c>
      <c r="C96" s="79" t="s">
        <v>76</v>
      </c>
      <c r="D96" s="30" t="s">
        <v>16</v>
      </c>
      <c r="E96" s="30">
        <v>2</v>
      </c>
      <c r="F96" s="72">
        <v>4793</v>
      </c>
      <c r="G96" s="50"/>
      <c r="H96" s="72">
        <v>4584</v>
      </c>
      <c r="I96" s="33"/>
    </row>
    <row r="97" spans="2:9" x14ac:dyDescent="0.25">
      <c r="B97" s="47">
        <v>4</v>
      </c>
      <c r="C97" s="71" t="s">
        <v>77</v>
      </c>
      <c r="D97" s="30" t="s">
        <v>16</v>
      </c>
      <c r="E97" s="30">
        <v>2</v>
      </c>
      <c r="F97" s="72">
        <v>26146</v>
      </c>
      <c r="G97" s="50"/>
      <c r="H97" s="72">
        <v>23642</v>
      </c>
      <c r="I97" s="33"/>
    </row>
    <row r="98" spans="2:9" x14ac:dyDescent="0.25">
      <c r="B98" s="47">
        <v>5</v>
      </c>
      <c r="C98" s="71" t="s">
        <v>78</v>
      </c>
      <c r="D98" s="30" t="s">
        <v>16</v>
      </c>
      <c r="E98" s="30">
        <v>2</v>
      </c>
      <c r="F98" s="72">
        <v>22450</v>
      </c>
      <c r="G98" s="50"/>
      <c r="H98" s="72">
        <v>15002</v>
      </c>
      <c r="I98" s="33"/>
    </row>
    <row r="99" spans="2:9" x14ac:dyDescent="0.25">
      <c r="B99" s="47">
        <v>6</v>
      </c>
      <c r="C99" s="80" t="s">
        <v>79</v>
      </c>
      <c r="D99" s="30" t="s">
        <v>16</v>
      </c>
      <c r="E99" s="30">
        <v>2</v>
      </c>
      <c r="F99" s="72">
        <v>32855</v>
      </c>
      <c r="G99" s="50"/>
      <c r="H99" s="72">
        <v>13982</v>
      </c>
      <c r="I99" s="33"/>
    </row>
    <row r="100" spans="2:9" x14ac:dyDescent="0.25">
      <c r="B100" s="47">
        <v>7</v>
      </c>
      <c r="C100" s="71" t="s">
        <v>80</v>
      </c>
      <c r="D100" s="30" t="s">
        <v>16</v>
      </c>
      <c r="E100" s="30">
        <v>2</v>
      </c>
      <c r="F100" s="72">
        <v>14754</v>
      </c>
      <c r="G100" s="50"/>
      <c r="H100" s="72">
        <v>7924</v>
      </c>
      <c r="I100" s="33"/>
    </row>
    <row r="101" spans="2:9" x14ac:dyDescent="0.25">
      <c r="B101" s="47">
        <v>8</v>
      </c>
      <c r="C101" s="79" t="s">
        <v>81</v>
      </c>
      <c r="D101" s="30" t="s">
        <v>16</v>
      </c>
      <c r="E101" s="30">
        <v>2</v>
      </c>
      <c r="F101" s="72">
        <v>4128</v>
      </c>
      <c r="G101" s="50"/>
      <c r="H101" s="72">
        <v>3653</v>
      </c>
      <c r="I101" s="33"/>
    </row>
    <row r="102" spans="2:9" x14ac:dyDescent="0.25">
      <c r="B102" s="47">
        <v>9</v>
      </c>
      <c r="C102" s="71" t="s">
        <v>82</v>
      </c>
      <c r="D102" s="30" t="s">
        <v>16</v>
      </c>
      <c r="E102" s="30">
        <v>2</v>
      </c>
      <c r="F102" s="72">
        <v>7288</v>
      </c>
      <c r="G102" s="50"/>
      <c r="H102" s="72">
        <v>5608</v>
      </c>
      <c r="I102" s="33"/>
    </row>
    <row r="103" spans="2:9" x14ac:dyDescent="0.25">
      <c r="B103" s="47">
        <v>10</v>
      </c>
      <c r="C103" s="71" t="s">
        <v>83</v>
      </c>
      <c r="D103" s="30" t="s">
        <v>16</v>
      </c>
      <c r="E103" s="30">
        <v>2</v>
      </c>
      <c r="F103" s="72">
        <v>20586</v>
      </c>
      <c r="G103" s="50"/>
      <c r="H103" s="72">
        <v>11211</v>
      </c>
      <c r="I103" s="33"/>
    </row>
    <row r="104" spans="2:9" x14ac:dyDescent="0.25">
      <c r="B104" s="47">
        <v>11</v>
      </c>
      <c r="C104" s="71" t="s">
        <v>84</v>
      </c>
      <c r="D104" s="30" t="s">
        <v>16</v>
      </c>
      <c r="E104" s="30">
        <v>2</v>
      </c>
      <c r="F104" s="72">
        <v>15446</v>
      </c>
      <c r="G104" s="50"/>
      <c r="H104" s="72">
        <v>12558</v>
      </c>
      <c r="I104" s="33"/>
    </row>
    <row r="105" spans="2:9" x14ac:dyDescent="0.25">
      <c r="B105" s="47">
        <v>12</v>
      </c>
      <c r="C105" s="79" t="s">
        <v>85</v>
      </c>
      <c r="D105" s="30" t="s">
        <v>16</v>
      </c>
      <c r="E105" s="30">
        <v>2</v>
      </c>
      <c r="F105" s="72">
        <v>5266</v>
      </c>
      <c r="G105" s="50"/>
      <c r="H105" s="72">
        <v>3327</v>
      </c>
      <c r="I105" s="33"/>
    </row>
    <row r="106" spans="2:9" x14ac:dyDescent="0.25">
      <c r="B106" s="47">
        <v>13</v>
      </c>
      <c r="C106" s="80" t="s">
        <v>86</v>
      </c>
      <c r="D106" s="30" t="s">
        <v>16</v>
      </c>
      <c r="E106" s="30">
        <v>2</v>
      </c>
      <c r="F106" s="72">
        <v>29186</v>
      </c>
      <c r="G106" s="50"/>
      <c r="H106" s="72">
        <v>23295</v>
      </c>
      <c r="I106" s="33"/>
    </row>
    <row r="107" spans="2:9" x14ac:dyDescent="0.25">
      <c r="B107" s="47">
        <v>14</v>
      </c>
      <c r="C107" s="71" t="s">
        <v>87</v>
      </c>
      <c r="D107" s="30" t="s">
        <v>16</v>
      </c>
      <c r="E107" s="30">
        <v>2</v>
      </c>
      <c r="F107" s="72">
        <v>81179</v>
      </c>
      <c r="G107" s="50"/>
      <c r="H107" s="72">
        <v>33015</v>
      </c>
      <c r="I107" s="33"/>
    </row>
    <row r="108" spans="2:9" x14ac:dyDescent="0.25">
      <c r="B108" s="47">
        <v>15</v>
      </c>
      <c r="C108" s="79" t="s">
        <v>88</v>
      </c>
      <c r="D108" s="30" t="s">
        <v>16</v>
      </c>
      <c r="E108" s="30">
        <v>2</v>
      </c>
      <c r="F108" s="72">
        <v>126</v>
      </c>
      <c r="G108" s="50"/>
      <c r="H108" s="72">
        <v>126</v>
      </c>
      <c r="I108" s="33"/>
    </row>
    <row r="109" spans="2:9" x14ac:dyDescent="0.25">
      <c r="B109" s="47">
        <v>16</v>
      </c>
      <c r="C109" s="71" t="s">
        <v>89</v>
      </c>
      <c r="D109" s="30" t="s">
        <v>16</v>
      </c>
      <c r="E109" s="30">
        <v>2</v>
      </c>
      <c r="F109" s="72">
        <v>444</v>
      </c>
      <c r="G109" s="50"/>
      <c r="H109" s="72">
        <v>444</v>
      </c>
      <c r="I109" s="33"/>
    </row>
    <row r="110" spans="2:9" x14ac:dyDescent="0.25">
      <c r="B110" s="47">
        <v>17</v>
      </c>
      <c r="C110" s="71" t="s">
        <v>90</v>
      </c>
      <c r="D110" s="30" t="s">
        <v>16</v>
      </c>
      <c r="E110" s="30">
        <v>2</v>
      </c>
      <c r="F110" s="72">
        <v>19660</v>
      </c>
      <c r="G110" s="50"/>
      <c r="H110" s="72">
        <v>8473</v>
      </c>
      <c r="I110" s="33"/>
    </row>
    <row r="111" spans="2:9" x14ac:dyDescent="0.25">
      <c r="B111" s="47">
        <v>18</v>
      </c>
      <c r="C111" s="80" t="s">
        <v>91</v>
      </c>
      <c r="D111" s="30" t="s">
        <v>16</v>
      </c>
      <c r="E111" s="30">
        <v>2</v>
      </c>
      <c r="F111" s="72">
        <v>11066</v>
      </c>
      <c r="G111" s="50"/>
      <c r="H111" s="72">
        <v>7091</v>
      </c>
      <c r="I111" s="33"/>
    </row>
    <row r="112" spans="2:9" x14ac:dyDescent="0.25">
      <c r="B112" s="47">
        <v>19</v>
      </c>
      <c r="C112" s="80" t="s">
        <v>92</v>
      </c>
      <c r="D112" s="30" t="s">
        <v>16</v>
      </c>
      <c r="E112" s="30">
        <v>2</v>
      </c>
      <c r="F112" s="72">
        <v>18822</v>
      </c>
      <c r="G112" s="50"/>
      <c r="H112" s="72">
        <v>16579</v>
      </c>
      <c r="I112" s="33"/>
    </row>
    <row r="113" spans="2:9" x14ac:dyDescent="0.25">
      <c r="B113" s="47">
        <v>20</v>
      </c>
      <c r="C113" s="71" t="s">
        <v>93</v>
      </c>
      <c r="D113" s="30" t="s">
        <v>16</v>
      </c>
      <c r="E113" s="30">
        <v>2</v>
      </c>
      <c r="F113" s="72">
        <v>11488</v>
      </c>
      <c r="G113" s="50"/>
      <c r="H113" s="72">
        <v>4179</v>
      </c>
      <c r="I113" s="33"/>
    </row>
    <row r="114" spans="2:9" x14ac:dyDescent="0.25">
      <c r="B114" s="47">
        <v>21</v>
      </c>
      <c r="C114" s="71" t="s">
        <v>94</v>
      </c>
      <c r="D114" s="30" t="s">
        <v>16</v>
      </c>
      <c r="E114" s="30">
        <v>2</v>
      </c>
      <c r="F114" s="72">
        <v>27190</v>
      </c>
      <c r="G114" s="50"/>
      <c r="H114" s="72">
        <v>14714</v>
      </c>
      <c r="I114" s="33"/>
    </row>
    <row r="115" spans="2:9" x14ac:dyDescent="0.25">
      <c r="B115" s="47">
        <v>22</v>
      </c>
      <c r="C115" s="80" t="s">
        <v>95</v>
      </c>
      <c r="D115" s="30" t="s">
        <v>16</v>
      </c>
      <c r="E115" s="30">
        <v>2</v>
      </c>
      <c r="F115" s="72">
        <v>14064</v>
      </c>
      <c r="G115" s="50"/>
      <c r="H115" s="72">
        <v>8269</v>
      </c>
      <c r="I115" s="33"/>
    </row>
    <row r="116" spans="2:9" x14ac:dyDescent="0.25">
      <c r="B116" s="47">
        <v>23</v>
      </c>
      <c r="C116" s="71" t="s">
        <v>96</v>
      </c>
      <c r="D116" s="30" t="s">
        <v>16</v>
      </c>
      <c r="E116" s="30">
        <v>2</v>
      </c>
      <c r="F116" s="72">
        <v>7710</v>
      </c>
      <c r="G116" s="50"/>
      <c r="H116" s="72">
        <v>3262</v>
      </c>
      <c r="I116" s="33"/>
    </row>
    <row r="117" spans="2:9" x14ac:dyDescent="0.25">
      <c r="B117" s="47">
        <v>24</v>
      </c>
      <c r="C117" s="71" t="s">
        <v>97</v>
      </c>
      <c r="D117" s="30" t="s">
        <v>16</v>
      </c>
      <c r="E117" s="30">
        <v>2</v>
      </c>
      <c r="F117" s="72">
        <v>6544</v>
      </c>
      <c r="G117" s="50"/>
      <c r="H117" s="72">
        <v>4290</v>
      </c>
      <c r="I117" s="33"/>
    </row>
    <row r="118" spans="2:9" x14ac:dyDescent="0.25">
      <c r="B118" s="47">
        <v>25</v>
      </c>
      <c r="C118" s="71" t="s">
        <v>98</v>
      </c>
      <c r="D118" s="30" t="s">
        <v>16</v>
      </c>
      <c r="E118" s="30">
        <v>2</v>
      </c>
      <c r="F118" s="72">
        <v>11092</v>
      </c>
      <c r="G118" s="50"/>
      <c r="H118" s="72">
        <v>11092</v>
      </c>
      <c r="I118" s="33"/>
    </row>
    <row r="119" spans="2:9" x14ac:dyDescent="0.25">
      <c r="B119" s="47">
        <v>26</v>
      </c>
      <c r="C119" s="79" t="s">
        <v>99</v>
      </c>
      <c r="D119" s="30" t="s">
        <v>16</v>
      </c>
      <c r="E119" s="30">
        <v>2</v>
      </c>
      <c r="F119" s="72">
        <v>100</v>
      </c>
      <c r="G119" s="50"/>
      <c r="H119" s="72">
        <v>100</v>
      </c>
      <c r="I119" s="33"/>
    </row>
    <row r="120" spans="2:9" x14ac:dyDescent="0.25">
      <c r="B120" s="47">
        <v>27</v>
      </c>
      <c r="C120" s="71" t="s">
        <v>100</v>
      </c>
      <c r="D120" s="30" t="s">
        <v>16</v>
      </c>
      <c r="E120" s="30">
        <v>2</v>
      </c>
      <c r="F120" s="72">
        <v>44312</v>
      </c>
      <c r="G120" s="50"/>
      <c r="H120" s="72">
        <v>21574</v>
      </c>
      <c r="I120" s="33"/>
    </row>
    <row r="121" spans="2:9" x14ac:dyDescent="0.25">
      <c r="B121" s="47">
        <v>28</v>
      </c>
      <c r="C121" s="71" t="s">
        <v>101</v>
      </c>
      <c r="D121" s="30" t="s">
        <v>16</v>
      </c>
      <c r="E121" s="30">
        <v>2</v>
      </c>
      <c r="F121" s="72">
        <v>13802</v>
      </c>
      <c r="G121" s="50"/>
      <c r="H121" s="72">
        <v>10856</v>
      </c>
      <c r="I121" s="33"/>
    </row>
    <row r="122" spans="2:9" x14ac:dyDescent="0.25">
      <c r="B122" s="47">
        <v>29</v>
      </c>
      <c r="C122" s="71" t="s">
        <v>102</v>
      </c>
      <c r="D122" s="30" t="s">
        <v>16</v>
      </c>
      <c r="E122" s="30">
        <v>2</v>
      </c>
      <c r="F122" s="72">
        <v>18708</v>
      </c>
      <c r="G122" s="50"/>
      <c r="H122" s="72">
        <v>14717</v>
      </c>
      <c r="I122" s="33"/>
    </row>
    <row r="123" spans="2:9" x14ac:dyDescent="0.25">
      <c r="B123" s="47">
        <v>30</v>
      </c>
      <c r="C123" s="80" t="s">
        <v>103</v>
      </c>
      <c r="D123" s="30" t="s">
        <v>16</v>
      </c>
      <c r="E123" s="30">
        <v>2</v>
      </c>
      <c r="F123" s="72">
        <v>54684</v>
      </c>
      <c r="G123" s="50"/>
      <c r="H123" s="72">
        <v>25036</v>
      </c>
      <c r="I123" s="33"/>
    </row>
    <row r="124" spans="2:9" x14ac:dyDescent="0.25">
      <c r="B124" s="47">
        <v>31</v>
      </c>
      <c r="C124" s="79" t="s">
        <v>104</v>
      </c>
      <c r="D124" s="30" t="s">
        <v>16</v>
      </c>
      <c r="E124" s="30">
        <v>2</v>
      </c>
      <c r="F124" s="72">
        <v>96</v>
      </c>
      <c r="G124" s="50"/>
      <c r="H124" s="72">
        <v>96</v>
      </c>
      <c r="I124" s="33"/>
    </row>
    <row r="125" spans="2:9" ht="15.75" thickBot="1" x14ac:dyDescent="0.3">
      <c r="B125" s="52">
        <v>32</v>
      </c>
      <c r="C125" s="74" t="s">
        <v>105</v>
      </c>
      <c r="D125" s="37" t="s">
        <v>16</v>
      </c>
      <c r="E125" s="37">
        <v>2</v>
      </c>
      <c r="F125" s="75">
        <v>580</v>
      </c>
      <c r="G125" s="50"/>
      <c r="H125" s="75">
        <v>580</v>
      </c>
      <c r="I125" s="33"/>
    </row>
    <row r="126" spans="2:9" ht="15.75" thickBot="1" x14ac:dyDescent="0.3">
      <c r="B126" s="76"/>
      <c r="C126" s="57"/>
      <c r="D126" s="57"/>
      <c r="E126" s="57"/>
      <c r="F126" s="56">
        <v>631780</v>
      </c>
      <c r="G126" s="57"/>
      <c r="H126" s="56">
        <v>366829</v>
      </c>
      <c r="I126" s="58"/>
    </row>
    <row r="127" spans="2:9" x14ac:dyDescent="0.25">
      <c r="G127" s="77"/>
    </row>
  </sheetData>
  <mergeCells count="14">
    <mergeCell ref="B13:I13"/>
    <mergeCell ref="B2:I2"/>
    <mergeCell ref="B3:I3"/>
    <mergeCell ref="B4:I4"/>
    <mergeCell ref="B6:I9"/>
    <mergeCell ref="B11:C11"/>
    <mergeCell ref="B55:I55"/>
    <mergeCell ref="B92:I92"/>
    <mergeCell ref="B14:I14"/>
    <mergeCell ref="B15:I15"/>
    <mergeCell ref="B33:I33"/>
    <mergeCell ref="B34:I34"/>
    <mergeCell ref="B35:I35"/>
    <mergeCell ref="B53:E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workbookViewId="0">
      <selection activeCell="D20" sqref="D20"/>
    </sheetView>
  </sheetViews>
  <sheetFormatPr baseColWidth="10" defaultRowHeight="15" x14ac:dyDescent="0.25"/>
  <cols>
    <col min="1" max="1" width="2.42578125" customWidth="1"/>
    <col min="2" max="2" width="7" customWidth="1"/>
    <col min="3" max="3" width="41" customWidth="1"/>
    <col min="4" max="4" width="8.140625" bestFit="1" customWidth="1"/>
    <col min="5" max="5" width="17.85546875" customWidth="1"/>
    <col min="6" max="6" width="17.5703125" customWidth="1"/>
  </cols>
  <sheetData>
    <row r="1" spans="2:11" ht="15.75" thickBot="1" x14ac:dyDescent="0.3">
      <c r="B1" s="110"/>
      <c r="C1" s="109"/>
      <c r="D1" s="108"/>
    </row>
    <row r="2" spans="2:11" ht="35.25" customHeight="1" x14ac:dyDescent="0.25">
      <c r="B2" s="554" t="s">
        <v>126</v>
      </c>
      <c r="C2" s="555"/>
      <c r="D2" s="555"/>
      <c r="E2" s="555"/>
      <c r="F2" s="556"/>
    </row>
    <row r="3" spans="2:11" x14ac:dyDescent="0.25">
      <c r="B3" s="557" t="s">
        <v>220</v>
      </c>
      <c r="C3" s="558"/>
      <c r="D3" s="558"/>
      <c r="E3" s="558"/>
      <c r="F3" s="559"/>
    </row>
    <row r="4" spans="2:11" ht="15.75" thickBot="1" x14ac:dyDescent="0.3">
      <c r="B4" s="560" t="s">
        <v>124</v>
      </c>
      <c r="C4" s="561"/>
      <c r="D4" s="561"/>
      <c r="E4" s="561"/>
      <c r="F4" s="562"/>
    </row>
    <row r="6" spans="2:11" ht="15.75" thickBot="1" x14ac:dyDescent="0.3"/>
    <row r="7" spans="2:11" ht="15.75" thickBot="1" x14ac:dyDescent="0.3">
      <c r="B7" s="107" t="s">
        <v>123</v>
      </c>
      <c r="C7" s="106"/>
      <c r="D7" s="564"/>
      <c r="E7" s="564"/>
      <c r="F7" s="565"/>
    </row>
    <row r="8" spans="2:11" ht="15.75" thickBot="1" x14ac:dyDescent="0.3"/>
    <row r="9" spans="2:11" ht="39" thickBot="1" x14ac:dyDescent="0.3">
      <c r="B9" s="105" t="s">
        <v>122</v>
      </c>
      <c r="C9" s="104" t="s">
        <v>8</v>
      </c>
      <c r="D9" s="103" t="s">
        <v>121</v>
      </c>
      <c r="E9" s="103" t="s">
        <v>120</v>
      </c>
      <c r="F9" s="102" t="s">
        <v>119</v>
      </c>
      <c r="H9" s="563"/>
      <c r="I9" s="563"/>
      <c r="J9" s="563"/>
      <c r="K9" s="101"/>
    </row>
    <row r="10" spans="2:11" x14ac:dyDescent="0.25">
      <c r="B10" s="100">
        <v>1</v>
      </c>
      <c r="C10" s="99" t="s">
        <v>118</v>
      </c>
      <c r="D10" s="98" t="s">
        <v>113</v>
      </c>
      <c r="E10" s="97"/>
      <c r="F10" s="459"/>
    </row>
    <row r="11" spans="2:11" x14ac:dyDescent="0.25">
      <c r="B11" s="95">
        <v>2</v>
      </c>
      <c r="C11" s="94" t="s">
        <v>117</v>
      </c>
      <c r="D11" s="93" t="s">
        <v>113</v>
      </c>
      <c r="E11" s="88"/>
      <c r="F11" s="460"/>
    </row>
    <row r="12" spans="2:11" x14ac:dyDescent="0.25">
      <c r="B12" s="95">
        <v>3</v>
      </c>
      <c r="C12" s="94" t="s">
        <v>116</v>
      </c>
      <c r="D12" s="93" t="s">
        <v>113</v>
      </c>
      <c r="E12" s="88"/>
      <c r="F12" s="460"/>
    </row>
    <row r="13" spans="2:11" x14ac:dyDescent="0.25">
      <c r="B13" s="95">
        <v>4</v>
      </c>
      <c r="C13" s="94" t="s">
        <v>115</v>
      </c>
      <c r="D13" s="93" t="s">
        <v>113</v>
      </c>
      <c r="E13" s="88"/>
      <c r="F13" s="460"/>
    </row>
    <row r="14" spans="2:11" ht="24.75" x14ac:dyDescent="0.25">
      <c r="B14" s="95">
        <v>5</v>
      </c>
      <c r="C14" s="94" t="s">
        <v>114</v>
      </c>
      <c r="D14" s="93" t="s">
        <v>113</v>
      </c>
      <c r="E14" s="88"/>
      <c r="F14" s="460"/>
    </row>
    <row r="15" spans="2:11" x14ac:dyDescent="0.25">
      <c r="B15" s="95">
        <v>6</v>
      </c>
      <c r="C15" s="94" t="s">
        <v>112</v>
      </c>
      <c r="D15" s="93" t="s">
        <v>108</v>
      </c>
      <c r="E15" s="461"/>
      <c r="F15" s="92"/>
      <c r="H15" s="96"/>
    </row>
    <row r="16" spans="2:11" x14ac:dyDescent="0.25">
      <c r="B16" s="95">
        <v>7</v>
      </c>
      <c r="C16" s="94" t="s">
        <v>111</v>
      </c>
      <c r="D16" s="93" t="s">
        <v>108</v>
      </c>
      <c r="E16" s="461"/>
      <c r="F16" s="92"/>
    </row>
    <row r="17" spans="2:6" x14ac:dyDescent="0.25">
      <c r="B17" s="95">
        <v>8</v>
      </c>
      <c r="C17" s="94" t="s">
        <v>110</v>
      </c>
      <c r="D17" s="93" t="s">
        <v>108</v>
      </c>
      <c r="E17" s="461"/>
      <c r="F17" s="92"/>
    </row>
    <row r="18" spans="2:6" ht="29.25" customHeight="1" thickBot="1" x14ac:dyDescent="0.3">
      <c r="B18" s="91">
        <v>9</v>
      </c>
      <c r="C18" s="90" t="s">
        <v>109</v>
      </c>
      <c r="D18" s="89" t="s">
        <v>108</v>
      </c>
      <c r="E18" s="462"/>
      <c r="F18" s="87"/>
    </row>
    <row r="21" spans="2:6" x14ac:dyDescent="0.25">
      <c r="B21" s="553" t="s">
        <v>107</v>
      </c>
      <c r="C21" s="553"/>
      <c r="D21" s="553"/>
      <c r="E21" s="83"/>
      <c r="F21" s="83"/>
    </row>
    <row r="22" spans="2:6" x14ac:dyDescent="0.25">
      <c r="B22" s="553"/>
      <c r="C22" s="553"/>
      <c r="D22" s="553"/>
      <c r="E22" s="81"/>
      <c r="F22" s="81"/>
    </row>
    <row r="23" spans="2:6" x14ac:dyDescent="0.25">
      <c r="B23" s="86"/>
      <c r="C23" s="84"/>
      <c r="D23" s="85"/>
      <c r="E23" s="85"/>
      <c r="F23" s="85"/>
    </row>
    <row r="24" spans="2:6" x14ac:dyDescent="0.25">
      <c r="B24" s="84"/>
      <c r="C24" s="84"/>
      <c r="D24" s="82"/>
      <c r="E24" s="83"/>
      <c r="F24" s="83"/>
    </row>
    <row r="25" spans="2:6" x14ac:dyDescent="0.25">
      <c r="B25" s="553" t="s">
        <v>106</v>
      </c>
      <c r="C25" s="553"/>
      <c r="D25" s="82"/>
      <c r="E25" s="81"/>
      <c r="F25" s="81"/>
    </row>
  </sheetData>
  <mergeCells count="7">
    <mergeCell ref="B25:C25"/>
    <mergeCell ref="B2:F2"/>
    <mergeCell ref="B3:F3"/>
    <mergeCell ref="B4:F4"/>
    <mergeCell ref="H9:J9"/>
    <mergeCell ref="B21:D22"/>
    <mergeCell ref="D7:F7"/>
  </mergeCells>
  <conditionalFormatting sqref="B21 B23 B25">
    <cfRule type="duplicateValues" dxfId="19" priority="2" stopIfTrue="1"/>
  </conditionalFormatting>
  <conditionalFormatting sqref="B21">
    <cfRule type="duplicateValues" dxfId="18" priority="1"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showGridLines="0" workbookViewId="0">
      <selection activeCell="B3" sqref="B3:G3"/>
    </sheetView>
  </sheetViews>
  <sheetFormatPr baseColWidth="10" defaultRowHeight="15" x14ac:dyDescent="0.25"/>
  <cols>
    <col min="3" max="3" width="37.42578125" customWidth="1"/>
    <col min="5" max="5" width="14.5703125" customWidth="1"/>
    <col min="7" max="7" width="19.28515625" customWidth="1"/>
  </cols>
  <sheetData>
    <row r="1" spans="2:7" x14ac:dyDescent="0.25">
      <c r="B1" s="110"/>
      <c r="C1" s="109"/>
      <c r="D1" s="108"/>
      <c r="E1" s="108"/>
      <c r="F1" s="108"/>
      <c r="G1" s="111"/>
    </row>
    <row r="2" spans="2:7" ht="35.25" customHeight="1" x14ac:dyDescent="0.25">
      <c r="B2" s="566" t="s">
        <v>155</v>
      </c>
      <c r="C2" s="567"/>
      <c r="D2" s="567"/>
      <c r="E2" s="567"/>
      <c r="F2" s="567"/>
      <c r="G2" s="568"/>
    </row>
    <row r="3" spans="2:7" x14ac:dyDescent="0.25">
      <c r="B3" s="569" t="s">
        <v>220</v>
      </c>
      <c r="C3" s="570"/>
      <c r="D3" s="570"/>
      <c r="E3" s="570"/>
      <c r="F3" s="570"/>
      <c r="G3" s="571"/>
    </row>
    <row r="4" spans="2:7" ht="15.75" thickBot="1" x14ac:dyDescent="0.3">
      <c r="B4" s="572" t="s">
        <v>127</v>
      </c>
      <c r="C4" s="573"/>
      <c r="D4" s="573"/>
      <c r="E4" s="573"/>
      <c r="F4" s="573"/>
      <c r="G4" s="574"/>
    </row>
    <row r="5" spans="2:7" ht="15.75" thickBot="1" x14ac:dyDescent="0.3"/>
    <row r="6" spans="2:7" ht="15.75" thickBot="1" x14ac:dyDescent="0.3">
      <c r="B6" s="107" t="s">
        <v>123</v>
      </c>
      <c r="C6" s="112"/>
      <c r="D6" s="575"/>
      <c r="E6" s="575"/>
      <c r="F6" s="575"/>
      <c r="G6" s="576"/>
    </row>
    <row r="7" spans="2:7" ht="15.75" thickBot="1" x14ac:dyDescent="0.3"/>
    <row r="8" spans="2:7" ht="41.25" customHeight="1" thickBot="1" x14ac:dyDescent="0.3">
      <c r="B8" s="113" t="s">
        <v>122</v>
      </c>
      <c r="C8" s="114" t="s">
        <v>8</v>
      </c>
      <c r="D8" s="115" t="s">
        <v>11</v>
      </c>
      <c r="E8" s="66" t="s">
        <v>12</v>
      </c>
      <c r="F8" s="116" t="s">
        <v>13</v>
      </c>
      <c r="G8" s="66" t="s">
        <v>14</v>
      </c>
    </row>
    <row r="9" spans="2:7" ht="32.25" customHeight="1" x14ac:dyDescent="0.25">
      <c r="B9" s="117">
        <v>1</v>
      </c>
      <c r="C9" s="118" t="s">
        <v>128</v>
      </c>
      <c r="D9" s="119">
        <v>1300770</v>
      </c>
      <c r="E9" s="120"/>
      <c r="F9" s="119">
        <v>109991</v>
      </c>
      <c r="G9" s="121"/>
    </row>
    <row r="10" spans="2:7" ht="72.75" thickBot="1" x14ac:dyDescent="0.3">
      <c r="B10" s="122" t="s">
        <v>129</v>
      </c>
      <c r="C10" s="123" t="s">
        <v>130</v>
      </c>
      <c r="D10" s="124">
        <v>1300770</v>
      </c>
      <c r="E10" s="125"/>
      <c r="F10" s="124">
        <v>109991</v>
      </c>
      <c r="G10" s="126"/>
    </row>
    <row r="12" spans="2:7" ht="15" customHeight="1" x14ac:dyDescent="0.25">
      <c r="D12" s="82"/>
      <c r="E12" s="83"/>
      <c r="F12" s="83"/>
      <c r="G12" s="127"/>
    </row>
    <row r="13" spans="2:7" ht="15.75" thickBot="1" x14ac:dyDescent="0.3">
      <c r="B13" s="553" t="s">
        <v>107</v>
      </c>
      <c r="C13" s="553"/>
      <c r="D13" s="215"/>
      <c r="E13" s="216"/>
      <c r="F13" s="216"/>
      <c r="G13" s="217"/>
    </row>
    <row r="14" spans="2:7" x14ac:dyDescent="0.25">
      <c r="B14" s="86"/>
      <c r="C14" s="84"/>
      <c r="D14" s="85"/>
      <c r="E14" s="85"/>
      <c r="F14" s="85"/>
      <c r="G14" s="127"/>
    </row>
    <row r="15" spans="2:7" x14ac:dyDescent="0.25">
      <c r="B15" s="84"/>
      <c r="C15" s="84"/>
      <c r="D15" s="82"/>
      <c r="E15" s="83"/>
      <c r="F15" s="83"/>
      <c r="G15" s="127"/>
    </row>
    <row r="16" spans="2:7" ht="15.75" thickBot="1" x14ac:dyDescent="0.3">
      <c r="B16" s="553" t="s">
        <v>106</v>
      </c>
      <c r="C16" s="553"/>
      <c r="D16" s="215"/>
      <c r="E16" s="216"/>
      <c r="F16" s="216"/>
      <c r="G16" s="217"/>
    </row>
    <row r="17" spans="2:7" x14ac:dyDescent="0.25">
      <c r="B17" s="127"/>
      <c r="C17" s="127"/>
      <c r="D17" s="127"/>
      <c r="E17" s="127"/>
      <c r="F17" s="127"/>
      <c r="G17" s="127"/>
    </row>
  </sheetData>
  <mergeCells count="6">
    <mergeCell ref="B2:G2"/>
    <mergeCell ref="B3:G3"/>
    <mergeCell ref="B4:G4"/>
    <mergeCell ref="D6:G6"/>
    <mergeCell ref="B16:C16"/>
    <mergeCell ref="B13:C13"/>
  </mergeCells>
  <conditionalFormatting sqref="B13:B14 B16">
    <cfRule type="duplicateValues" dxfId="17" priority="2" stopIfTrue="1"/>
  </conditionalFormatting>
  <conditionalFormatting sqref="B13">
    <cfRule type="duplicateValues" dxfId="16" priority="1" stopIfTrue="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tabSelected="1" workbookViewId="0">
      <selection activeCell="B3" sqref="B3:G3"/>
    </sheetView>
  </sheetViews>
  <sheetFormatPr baseColWidth="10" defaultRowHeight="15" x14ac:dyDescent="0.25"/>
  <cols>
    <col min="1" max="1" width="3.140625" style="170" customWidth="1"/>
    <col min="2" max="2" width="5.42578125" style="185" customWidth="1"/>
    <col min="3" max="3" width="51.7109375" style="169" customWidth="1"/>
    <col min="4" max="4" width="7.28515625" style="169" bestFit="1" customWidth="1"/>
    <col min="5" max="5" width="12.85546875" style="237" bestFit="1" customWidth="1"/>
    <col min="6" max="6" width="14.5703125" style="183" bestFit="1" customWidth="1"/>
    <col min="7" max="7" width="30.28515625" style="227" customWidth="1"/>
    <col min="8" max="16384" width="11.42578125" style="170"/>
  </cols>
  <sheetData>
    <row r="1" spans="2:7" customFormat="1" x14ac:dyDescent="0.25">
      <c r="B1" s="598" t="s">
        <v>155</v>
      </c>
      <c r="C1" s="599"/>
      <c r="D1" s="599"/>
      <c r="E1" s="599"/>
      <c r="F1" s="599"/>
      <c r="G1" s="600"/>
    </row>
    <row r="2" spans="2:7" customFormat="1" ht="15" customHeight="1" x14ac:dyDescent="0.25">
      <c r="B2" s="566"/>
      <c r="C2" s="601"/>
      <c r="D2" s="601"/>
      <c r="E2" s="601"/>
      <c r="F2" s="601"/>
      <c r="G2" s="602"/>
    </row>
    <row r="3" spans="2:7" customFormat="1" x14ac:dyDescent="0.25">
      <c r="B3" s="569" t="s">
        <v>228</v>
      </c>
      <c r="C3" s="570"/>
      <c r="D3" s="570"/>
      <c r="E3" s="570"/>
      <c r="F3" s="570"/>
      <c r="G3" s="571"/>
    </row>
    <row r="4" spans="2:7" customFormat="1" ht="15.75" thickBot="1" x14ac:dyDescent="0.3">
      <c r="B4" s="572" t="s">
        <v>219</v>
      </c>
      <c r="C4" s="573"/>
      <c r="D4" s="573"/>
      <c r="E4" s="573"/>
      <c r="F4" s="573"/>
      <c r="G4" s="574"/>
    </row>
    <row r="5" spans="2:7" ht="15.75" thickBot="1" x14ac:dyDescent="0.3">
      <c r="B5" s="594"/>
      <c r="C5" s="594"/>
      <c r="D5" s="594"/>
      <c r="E5" s="594"/>
      <c r="F5" s="594"/>
      <c r="G5" s="595"/>
    </row>
    <row r="7" spans="2:7" ht="15.75" thickBot="1" x14ac:dyDescent="0.3"/>
    <row r="8" spans="2:7" ht="23.25" thickBot="1" x14ac:dyDescent="0.3">
      <c r="B8" s="596" t="s">
        <v>8</v>
      </c>
      <c r="C8" s="597"/>
      <c r="D8" s="171" t="s">
        <v>121</v>
      </c>
      <c r="E8" s="238" t="s">
        <v>156</v>
      </c>
      <c r="F8" s="230" t="s">
        <v>157</v>
      </c>
      <c r="G8" s="231" t="s">
        <v>158</v>
      </c>
    </row>
    <row r="9" spans="2:7" ht="15.75" thickBot="1" x14ac:dyDescent="0.3">
      <c r="B9" s="607" t="s">
        <v>167</v>
      </c>
      <c r="C9" s="608"/>
      <c r="D9" s="608"/>
      <c r="E9" s="608"/>
      <c r="F9" s="608"/>
      <c r="G9" s="609"/>
    </row>
    <row r="10" spans="2:7" s="173" customFormat="1" ht="25.5" x14ac:dyDescent="0.25">
      <c r="B10" s="179">
        <v>1</v>
      </c>
      <c r="C10" s="172" t="s">
        <v>197</v>
      </c>
      <c r="D10" s="234" t="s">
        <v>159</v>
      </c>
      <c r="E10" s="245">
        <v>15500</v>
      </c>
      <c r="F10" s="246"/>
      <c r="G10" s="242">
        <f>+ROUND(F10*E10,0)</f>
        <v>0</v>
      </c>
    </row>
    <row r="11" spans="2:7" ht="39.75" thickBot="1" x14ac:dyDescent="0.3">
      <c r="B11" s="180">
        <v>2</v>
      </c>
      <c r="C11" s="174" t="s">
        <v>198</v>
      </c>
      <c r="D11" s="236" t="s">
        <v>159</v>
      </c>
      <c r="E11" s="239">
        <v>3600</v>
      </c>
      <c r="F11" s="175"/>
      <c r="G11" s="243">
        <f>+ROUND(F11*E11,0)</f>
        <v>0</v>
      </c>
    </row>
    <row r="12" spans="2:7" ht="15.75" thickBot="1" x14ac:dyDescent="0.3">
      <c r="B12" s="581" t="s">
        <v>190</v>
      </c>
      <c r="C12" s="582"/>
      <c r="D12" s="582"/>
      <c r="E12" s="582"/>
      <c r="F12" s="603"/>
      <c r="G12" s="240">
        <f>+SUM(G10:G11)</f>
        <v>0</v>
      </c>
    </row>
    <row r="13" spans="2:7" ht="15.75" thickBot="1" x14ac:dyDescent="0.3">
      <c r="B13" s="604" t="s">
        <v>160</v>
      </c>
      <c r="C13" s="605"/>
      <c r="D13" s="605"/>
      <c r="E13" s="605"/>
      <c r="F13" s="605"/>
      <c r="G13" s="606"/>
    </row>
    <row r="14" spans="2:7" ht="45.75" x14ac:dyDescent="0.25">
      <c r="B14" s="221" t="s">
        <v>178</v>
      </c>
      <c r="C14" s="222" t="s">
        <v>221</v>
      </c>
      <c r="D14" s="234" t="s">
        <v>159</v>
      </c>
      <c r="E14" s="245">
        <v>183500</v>
      </c>
      <c r="F14" s="246"/>
      <c r="G14" s="242">
        <f t="shared" ref="G14:G21" si="0">+ROUND(F14*E14,0)</f>
        <v>0</v>
      </c>
    </row>
    <row r="15" spans="2:7" ht="22.5" x14ac:dyDescent="0.25">
      <c r="B15" s="224" t="s">
        <v>179</v>
      </c>
      <c r="C15" s="176" t="s">
        <v>222</v>
      </c>
      <c r="D15" s="177" t="s">
        <v>159</v>
      </c>
      <c r="E15" s="244">
        <v>37900</v>
      </c>
      <c r="F15" s="248"/>
      <c r="G15" s="247">
        <f t="shared" si="0"/>
        <v>0</v>
      </c>
    </row>
    <row r="16" spans="2:7" ht="24" thickBot="1" x14ac:dyDescent="0.3">
      <c r="B16" s="225" t="s">
        <v>180</v>
      </c>
      <c r="C16" s="178" t="s">
        <v>199</v>
      </c>
      <c r="D16" s="236" t="s">
        <v>159</v>
      </c>
      <c r="E16" s="239">
        <v>297900</v>
      </c>
      <c r="F16" s="175"/>
      <c r="G16" s="243">
        <f t="shared" si="0"/>
        <v>0</v>
      </c>
    </row>
    <row r="17" spans="2:7" ht="15.75" thickBot="1" x14ac:dyDescent="0.3">
      <c r="B17" s="581" t="s">
        <v>193</v>
      </c>
      <c r="C17" s="582"/>
      <c r="D17" s="582"/>
      <c r="E17" s="582"/>
      <c r="F17" s="603"/>
      <c r="G17" s="240">
        <f>+SUM(G14:G16)</f>
        <v>0</v>
      </c>
    </row>
    <row r="18" spans="2:7" ht="15.75" thickBot="1" x14ac:dyDescent="0.3">
      <c r="B18" s="610" t="s">
        <v>166</v>
      </c>
      <c r="C18" s="611"/>
      <c r="D18" s="611"/>
      <c r="E18" s="611"/>
      <c r="F18" s="611"/>
      <c r="G18" s="612"/>
    </row>
    <row r="19" spans="2:7" ht="33.75" x14ac:dyDescent="0.25">
      <c r="B19" s="221" t="s">
        <v>181</v>
      </c>
      <c r="C19" s="233" t="s">
        <v>223</v>
      </c>
      <c r="D19" s="234" t="s">
        <v>159</v>
      </c>
      <c r="E19" s="245">
        <v>2351000</v>
      </c>
      <c r="F19" s="246"/>
      <c r="G19" s="228">
        <f t="shared" si="0"/>
        <v>0</v>
      </c>
    </row>
    <row r="20" spans="2:7" ht="22.5" x14ac:dyDescent="0.25">
      <c r="B20" s="224" t="s">
        <v>182</v>
      </c>
      <c r="C20" s="176" t="s">
        <v>200</v>
      </c>
      <c r="D20" s="177" t="s">
        <v>191</v>
      </c>
      <c r="E20" s="244">
        <v>239</v>
      </c>
      <c r="F20" s="248"/>
      <c r="G20" s="229">
        <f t="shared" si="0"/>
        <v>0</v>
      </c>
    </row>
    <row r="21" spans="2:7" ht="50.25" customHeight="1" thickBot="1" x14ac:dyDescent="0.3">
      <c r="B21" s="225" t="s">
        <v>183</v>
      </c>
      <c r="C21" s="235" t="s">
        <v>201</v>
      </c>
      <c r="D21" s="236" t="s">
        <v>161</v>
      </c>
      <c r="E21" s="239">
        <v>3438300</v>
      </c>
      <c r="F21" s="175"/>
      <c r="G21" s="241">
        <f t="shared" si="0"/>
        <v>0</v>
      </c>
    </row>
    <row r="22" spans="2:7" ht="15.75" thickBot="1" x14ac:dyDescent="0.3">
      <c r="B22" s="584" t="s">
        <v>194</v>
      </c>
      <c r="C22" s="585"/>
      <c r="D22" s="585"/>
      <c r="E22" s="585"/>
      <c r="F22" s="587"/>
      <c r="G22" s="240">
        <f>+SUM(G19:G21)</f>
        <v>0</v>
      </c>
    </row>
    <row r="23" spans="2:7" ht="15.75" thickBot="1" x14ac:dyDescent="0.3">
      <c r="B23" s="591" t="s">
        <v>162</v>
      </c>
      <c r="C23" s="592"/>
      <c r="D23" s="592"/>
      <c r="E23" s="592"/>
      <c r="F23" s="592"/>
      <c r="G23" s="593"/>
    </row>
    <row r="24" spans="2:7" ht="52.5" customHeight="1" thickBot="1" x14ac:dyDescent="0.3">
      <c r="B24" s="186" t="s">
        <v>184</v>
      </c>
      <c r="C24" s="181" t="s">
        <v>196</v>
      </c>
      <c r="D24" s="184" t="s">
        <v>163</v>
      </c>
      <c r="E24" s="239">
        <v>4</v>
      </c>
      <c r="F24" s="175"/>
      <c r="G24" s="232">
        <f t="shared" ref="G24:G29" si="1">+ROUND(F24*E24,0)</f>
        <v>0</v>
      </c>
    </row>
    <row r="25" spans="2:7" ht="15.75" thickBot="1" x14ac:dyDescent="0.3">
      <c r="B25" s="584" t="s">
        <v>195</v>
      </c>
      <c r="C25" s="585"/>
      <c r="D25" s="585"/>
      <c r="E25" s="585"/>
      <c r="F25" s="586"/>
      <c r="G25" s="240">
        <f>+G24</f>
        <v>0</v>
      </c>
    </row>
    <row r="26" spans="2:7" ht="15.75" thickBot="1" x14ac:dyDescent="0.3">
      <c r="B26" s="578" t="s">
        <v>203</v>
      </c>
      <c r="C26" s="579"/>
      <c r="D26" s="579"/>
      <c r="E26" s="579"/>
      <c r="F26" s="579"/>
      <c r="G26" s="580"/>
    </row>
    <row r="27" spans="2:7" ht="34.5" x14ac:dyDescent="0.25">
      <c r="B27" s="490" t="s">
        <v>185</v>
      </c>
      <c r="C27" s="493" t="s">
        <v>224</v>
      </c>
      <c r="D27" s="223" t="s">
        <v>188</v>
      </c>
      <c r="E27" s="245">
        <v>5100</v>
      </c>
      <c r="F27" s="246"/>
      <c r="G27" s="242">
        <f t="shared" si="1"/>
        <v>0</v>
      </c>
    </row>
    <row r="28" spans="2:7" ht="34.5" x14ac:dyDescent="0.25">
      <c r="B28" s="491" t="s">
        <v>186</v>
      </c>
      <c r="C28" s="494" t="s">
        <v>225</v>
      </c>
      <c r="D28" s="220" t="s">
        <v>188</v>
      </c>
      <c r="E28" s="244">
        <v>1600</v>
      </c>
      <c r="F28" s="248"/>
      <c r="G28" s="247">
        <f t="shared" si="1"/>
        <v>0</v>
      </c>
    </row>
    <row r="29" spans="2:7" ht="15.75" thickBot="1" x14ac:dyDescent="0.3">
      <c r="B29" s="492" t="s">
        <v>192</v>
      </c>
      <c r="C29" s="495" t="s">
        <v>187</v>
      </c>
      <c r="D29" s="226" t="s">
        <v>188</v>
      </c>
      <c r="E29" s="239">
        <f>+E28+E27</f>
        <v>6700</v>
      </c>
      <c r="F29" s="175"/>
      <c r="G29" s="243">
        <f t="shared" si="1"/>
        <v>0</v>
      </c>
    </row>
    <row r="30" spans="2:7" ht="15.75" thickBot="1" x14ac:dyDescent="0.3">
      <c r="B30" s="581" t="s">
        <v>189</v>
      </c>
      <c r="C30" s="582"/>
      <c r="D30" s="582"/>
      <c r="E30" s="582"/>
      <c r="F30" s="583"/>
      <c r="G30" s="240">
        <f>+SUM(G27:G29)</f>
        <v>0</v>
      </c>
    </row>
    <row r="32" spans="2:7" ht="15.75" thickBot="1" x14ac:dyDescent="0.3"/>
    <row r="33" spans="2:7" ht="18.75" thickBot="1" x14ac:dyDescent="0.3">
      <c r="B33" s="588" t="s">
        <v>202</v>
      </c>
      <c r="C33" s="589"/>
      <c r="D33" s="589"/>
      <c r="E33" s="589"/>
      <c r="F33" s="590"/>
      <c r="G33" s="249">
        <f>+G30+G25+G22+G17+G12</f>
        <v>0</v>
      </c>
    </row>
    <row r="39" spans="2:7" x14ac:dyDescent="0.25">
      <c r="B39" s="577" t="s">
        <v>164</v>
      </c>
      <c r="C39" s="577"/>
    </row>
    <row r="40" spans="2:7" x14ac:dyDescent="0.25">
      <c r="B40" s="577" t="s">
        <v>165</v>
      </c>
      <c r="C40" s="577"/>
    </row>
  </sheetData>
  <mergeCells count="18">
    <mergeCell ref="B4:G4"/>
    <mergeCell ref="B5:G5"/>
    <mergeCell ref="B8:C8"/>
    <mergeCell ref="B1:G2"/>
    <mergeCell ref="B39:C39"/>
    <mergeCell ref="B17:F17"/>
    <mergeCell ref="B12:F12"/>
    <mergeCell ref="B13:G13"/>
    <mergeCell ref="B9:G9"/>
    <mergeCell ref="B18:G18"/>
    <mergeCell ref="B3:G3"/>
    <mergeCell ref="B40:C40"/>
    <mergeCell ref="B26:G26"/>
    <mergeCell ref="B30:F30"/>
    <mergeCell ref="B25:F25"/>
    <mergeCell ref="B22:F22"/>
    <mergeCell ref="B33:F33"/>
    <mergeCell ref="B23:G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
  <sheetViews>
    <sheetView showGridLines="0" topLeftCell="C4" workbookViewId="0">
      <selection activeCell="G27" sqref="G27"/>
    </sheetView>
  </sheetViews>
  <sheetFormatPr baseColWidth="10" defaultRowHeight="15" x14ac:dyDescent="0.25"/>
  <cols>
    <col min="2" max="2" width="31.5703125" customWidth="1"/>
    <col min="4" max="4" width="13.140625" customWidth="1"/>
    <col min="5" max="5" width="12.5703125" customWidth="1"/>
    <col min="6" max="6" width="11.42578125" style="187"/>
    <col min="7" max="7" width="9.28515625" style="187" bestFit="1" customWidth="1"/>
    <col min="8" max="8" width="17.28515625" bestFit="1" customWidth="1"/>
    <col min="9" max="9" width="8.85546875" style="187" bestFit="1" customWidth="1"/>
    <col min="10" max="10" width="16.5703125" bestFit="1" customWidth="1"/>
    <col min="11" max="11" width="8.85546875" bestFit="1" customWidth="1"/>
    <col min="12" max="12" width="16.5703125" bestFit="1" customWidth="1"/>
  </cols>
  <sheetData>
    <row r="1" spans="1:12" ht="15.75" thickBot="1" x14ac:dyDescent="0.3">
      <c r="A1" s="110"/>
      <c r="B1" s="109"/>
      <c r="C1" s="108"/>
    </row>
    <row r="2" spans="1:12" ht="22.5" customHeight="1" x14ac:dyDescent="0.25">
      <c r="A2" s="208"/>
      <c r="B2" s="555" t="s">
        <v>125</v>
      </c>
      <c r="C2" s="555"/>
      <c r="D2" s="555"/>
      <c r="E2" s="555"/>
      <c r="F2" s="555"/>
      <c r="G2" s="555"/>
      <c r="H2" s="555"/>
      <c r="I2" s="555"/>
      <c r="J2" s="555"/>
      <c r="K2" s="555"/>
      <c r="L2" s="556"/>
    </row>
    <row r="3" spans="1:12" ht="24.75" customHeight="1" x14ac:dyDescent="0.25">
      <c r="A3" s="209"/>
      <c r="B3" s="616" t="s">
        <v>1</v>
      </c>
      <c r="C3" s="616"/>
      <c r="D3" s="616"/>
      <c r="E3" s="616"/>
      <c r="F3" s="616"/>
      <c r="G3" s="616"/>
      <c r="H3" s="616"/>
      <c r="I3" s="616"/>
      <c r="J3" s="616"/>
      <c r="K3" s="616"/>
      <c r="L3" s="617"/>
    </row>
    <row r="4" spans="1:12" ht="21" customHeight="1" thickBot="1" x14ac:dyDescent="0.3">
      <c r="A4" s="210"/>
      <c r="B4" s="561"/>
      <c r="C4" s="561"/>
      <c r="D4" s="561"/>
      <c r="E4" s="561"/>
      <c r="F4" s="561"/>
      <c r="G4" s="561"/>
      <c r="H4" s="561"/>
      <c r="I4" s="561"/>
      <c r="J4" s="561"/>
      <c r="K4" s="561"/>
      <c r="L4" s="562"/>
    </row>
    <row r="5" spans="1:12" ht="15.75" thickBot="1" x14ac:dyDescent="0.3"/>
    <row r="6" spans="1:12" ht="15.75" customHeight="1" thickBot="1" x14ac:dyDescent="0.3">
      <c r="A6" s="618" t="s">
        <v>122</v>
      </c>
      <c r="B6" s="620" t="s">
        <v>8</v>
      </c>
      <c r="C6" s="622" t="s">
        <v>121</v>
      </c>
      <c r="D6" s="622" t="s">
        <v>168</v>
      </c>
      <c r="E6" s="622" t="s">
        <v>169</v>
      </c>
      <c r="F6" s="624" t="s">
        <v>170</v>
      </c>
      <c r="G6" s="628" t="s">
        <v>171</v>
      </c>
      <c r="H6" s="629"/>
      <c r="I6" s="626" t="s">
        <v>146</v>
      </c>
      <c r="J6" s="630"/>
      <c r="K6" s="626" t="s">
        <v>147</v>
      </c>
      <c r="L6" s="627"/>
    </row>
    <row r="7" spans="1:12" s="214" customFormat="1" ht="18.75" customHeight="1" thickBot="1" x14ac:dyDescent="0.25">
      <c r="A7" s="619"/>
      <c r="B7" s="621"/>
      <c r="C7" s="623"/>
      <c r="D7" s="623"/>
      <c r="E7" s="623"/>
      <c r="F7" s="625"/>
      <c r="G7" s="211" t="s">
        <v>172</v>
      </c>
      <c r="H7" s="212" t="s">
        <v>173</v>
      </c>
      <c r="I7" s="213" t="s">
        <v>172</v>
      </c>
      <c r="J7" s="212" t="s">
        <v>173</v>
      </c>
      <c r="K7" s="213" t="s">
        <v>172</v>
      </c>
      <c r="L7" s="212" t="s">
        <v>173</v>
      </c>
    </row>
    <row r="8" spans="1:12" x14ac:dyDescent="0.25">
      <c r="A8" s="100">
        <v>1</v>
      </c>
      <c r="B8" s="188" t="s">
        <v>118</v>
      </c>
      <c r="C8" s="189" t="s">
        <v>9</v>
      </c>
      <c r="D8" s="190">
        <f>+'EQUIPO DE TRABAJO'!E10</f>
        <v>0</v>
      </c>
      <c r="E8" s="191">
        <f>+'EQUIPO DE TRABAJO'!F10</f>
        <v>0</v>
      </c>
      <c r="F8" s="192" t="s">
        <v>113</v>
      </c>
      <c r="G8" s="193">
        <v>2</v>
      </c>
      <c r="H8" s="194">
        <f>+G8*$E8</f>
        <v>0</v>
      </c>
      <c r="I8" s="195">
        <v>1</v>
      </c>
      <c r="J8" s="194">
        <f>+I8*$E8</f>
        <v>0</v>
      </c>
      <c r="K8" s="195">
        <v>0.1</v>
      </c>
      <c r="L8" s="194">
        <f>+K8*$E8</f>
        <v>0</v>
      </c>
    </row>
    <row r="9" spans="1:12" ht="24.75" x14ac:dyDescent="0.25">
      <c r="A9" s="95">
        <v>2</v>
      </c>
      <c r="B9" s="94" t="s">
        <v>117</v>
      </c>
      <c r="C9" s="196" t="s">
        <v>9</v>
      </c>
      <c r="D9" s="197">
        <f>+'EQUIPO DE TRABAJO'!E11</f>
        <v>0</v>
      </c>
      <c r="E9" s="198">
        <f>+'EQUIPO DE TRABAJO'!F11</f>
        <v>0</v>
      </c>
      <c r="F9" s="199" t="s">
        <v>113</v>
      </c>
      <c r="G9" s="95">
        <v>2</v>
      </c>
      <c r="H9" s="194">
        <f>+G9*$E9</f>
        <v>0</v>
      </c>
      <c r="I9" s="200">
        <v>1</v>
      </c>
      <c r="J9" s="194">
        <f>+I9*$E9</f>
        <v>0</v>
      </c>
      <c r="K9" s="200">
        <v>0.1</v>
      </c>
      <c r="L9" s="194">
        <f>+K9*$E9</f>
        <v>0</v>
      </c>
    </row>
    <row r="10" spans="1:12" ht="24.75" x14ac:dyDescent="0.25">
      <c r="A10" s="95">
        <v>3</v>
      </c>
      <c r="B10" s="94" t="s">
        <v>116</v>
      </c>
      <c r="C10" s="196" t="s">
        <v>9</v>
      </c>
      <c r="D10" s="197">
        <f>+'EQUIPO DE TRABAJO'!E12</f>
        <v>0</v>
      </c>
      <c r="E10" s="198">
        <f>+'EQUIPO DE TRABAJO'!F12</f>
        <v>0</v>
      </c>
      <c r="F10" s="199" t="s">
        <v>113</v>
      </c>
      <c r="G10" s="95">
        <v>2</v>
      </c>
      <c r="H10" s="194">
        <f>+G10*$E10</f>
        <v>0</v>
      </c>
      <c r="I10" s="200">
        <v>1</v>
      </c>
      <c r="J10" s="194">
        <f>+I10*$E10</f>
        <v>0</v>
      </c>
      <c r="K10" s="200">
        <v>0.1</v>
      </c>
      <c r="L10" s="194">
        <f>+K10*$E10</f>
        <v>0</v>
      </c>
    </row>
    <row r="11" spans="1:12" x14ac:dyDescent="0.25">
      <c r="A11" s="95">
        <v>4</v>
      </c>
      <c r="B11" s="94" t="s">
        <v>115</v>
      </c>
      <c r="C11" s="196" t="s">
        <v>9</v>
      </c>
      <c r="D11" s="197">
        <f>+'EQUIPO DE TRABAJO'!E13</f>
        <v>0</v>
      </c>
      <c r="E11" s="198">
        <f>+'EQUIPO DE TRABAJO'!F13</f>
        <v>0</v>
      </c>
      <c r="F11" s="199" t="s">
        <v>113</v>
      </c>
      <c r="G11" s="95">
        <v>2</v>
      </c>
      <c r="H11" s="194">
        <f>+G11*$E11</f>
        <v>0</v>
      </c>
      <c r="I11" s="200">
        <v>1</v>
      </c>
      <c r="J11" s="194">
        <f>+I11*$E11</f>
        <v>0</v>
      </c>
      <c r="K11" s="200">
        <v>0.1</v>
      </c>
      <c r="L11" s="194">
        <f>+K11*$E11</f>
        <v>0</v>
      </c>
    </row>
    <row r="12" spans="1:12" ht="27.75" customHeight="1" x14ac:dyDescent="0.25">
      <c r="A12" s="95">
        <v>5</v>
      </c>
      <c r="B12" s="94" t="s">
        <v>114</v>
      </c>
      <c r="C12" s="196" t="s">
        <v>9</v>
      </c>
      <c r="D12" s="197">
        <f>+'EQUIPO DE TRABAJO'!E14</f>
        <v>0</v>
      </c>
      <c r="E12" s="198">
        <f>+'EQUIPO DE TRABAJO'!F14</f>
        <v>0</v>
      </c>
      <c r="F12" s="199" t="s">
        <v>113</v>
      </c>
      <c r="G12" s="95">
        <v>2</v>
      </c>
      <c r="H12" s="194">
        <f>+G12*$E12</f>
        <v>0</v>
      </c>
      <c r="I12" s="200">
        <v>1</v>
      </c>
      <c r="J12" s="194">
        <f>+I12*$E12</f>
        <v>0</v>
      </c>
      <c r="K12" s="200">
        <v>0.1</v>
      </c>
      <c r="L12" s="194">
        <f>+K12*$E12</f>
        <v>0</v>
      </c>
    </row>
    <row r="13" spans="1:12" x14ac:dyDescent="0.25">
      <c r="A13" s="95">
        <v>6</v>
      </c>
      <c r="B13" s="94" t="s">
        <v>112</v>
      </c>
      <c r="C13" s="196" t="s">
        <v>9</v>
      </c>
      <c r="D13" s="201">
        <f>+'EQUIPO DE TRABAJO'!E15</f>
        <v>0</v>
      </c>
      <c r="E13" s="197">
        <f>+'EQUIPO DE TRABAJO'!F15</f>
        <v>0</v>
      </c>
      <c r="F13" s="199" t="s">
        <v>174</v>
      </c>
      <c r="G13" s="95">
        <v>20</v>
      </c>
      <c r="H13" s="202">
        <f>+G13*$D13</f>
        <v>0</v>
      </c>
      <c r="I13" s="203">
        <v>1</v>
      </c>
      <c r="J13" s="202">
        <f>+I13*$D13</f>
        <v>0</v>
      </c>
      <c r="K13" s="203">
        <v>1</v>
      </c>
      <c r="L13" s="202">
        <f>+K13*$D13</f>
        <v>0</v>
      </c>
    </row>
    <row r="14" spans="1:12" x14ac:dyDescent="0.25">
      <c r="A14" s="95">
        <v>7</v>
      </c>
      <c r="B14" s="94" t="s">
        <v>111</v>
      </c>
      <c r="C14" s="196" t="s">
        <v>9</v>
      </c>
      <c r="D14" s="201">
        <f>+'EQUIPO DE TRABAJO'!E16</f>
        <v>0</v>
      </c>
      <c r="E14" s="197">
        <f>+'EQUIPO DE TRABAJO'!F16</f>
        <v>0</v>
      </c>
      <c r="F14" s="199" t="s">
        <v>174</v>
      </c>
      <c r="G14" s="95">
        <v>5</v>
      </c>
      <c r="H14" s="202">
        <f>+G14*$D14</f>
        <v>0</v>
      </c>
      <c r="I14" s="200">
        <v>3</v>
      </c>
      <c r="J14" s="202">
        <f>+I14*$D14</f>
        <v>0</v>
      </c>
      <c r="K14" s="200">
        <v>1</v>
      </c>
      <c r="L14" s="202">
        <f>+K14*$D14</f>
        <v>0</v>
      </c>
    </row>
    <row r="15" spans="1:12" x14ac:dyDescent="0.25">
      <c r="A15" s="95">
        <v>8</v>
      </c>
      <c r="B15" s="94" t="s">
        <v>110</v>
      </c>
      <c r="C15" s="196" t="s">
        <v>9</v>
      </c>
      <c r="D15" s="201">
        <f>+'EQUIPO DE TRABAJO'!E17</f>
        <v>0</v>
      </c>
      <c r="E15" s="197">
        <f>+'EQUIPO DE TRABAJO'!F17</f>
        <v>0</v>
      </c>
      <c r="F15" s="199" t="s">
        <v>174</v>
      </c>
      <c r="G15" s="95">
        <v>20</v>
      </c>
      <c r="H15" s="202">
        <f>+G15*$D15</f>
        <v>0</v>
      </c>
      <c r="I15" s="200">
        <v>1</v>
      </c>
      <c r="J15" s="202">
        <f>+I15*$D15</f>
        <v>0</v>
      </c>
      <c r="K15" s="200">
        <v>1</v>
      </c>
      <c r="L15" s="202">
        <f>+K15*$D15</f>
        <v>0</v>
      </c>
    </row>
    <row r="16" spans="1:12" ht="28.5" customHeight="1" thickBot="1" x14ac:dyDescent="0.3">
      <c r="A16" s="95">
        <v>9</v>
      </c>
      <c r="B16" s="94" t="s">
        <v>109</v>
      </c>
      <c r="C16" s="196" t="s">
        <v>9</v>
      </c>
      <c r="D16" s="201">
        <f>+'EQUIPO DE TRABAJO'!E18</f>
        <v>0</v>
      </c>
      <c r="E16" s="197">
        <f>+'EQUIPO DE TRABAJO'!F18</f>
        <v>0</v>
      </c>
      <c r="F16" s="199" t="s">
        <v>174</v>
      </c>
      <c r="G16" s="95">
        <v>3</v>
      </c>
      <c r="H16" s="202">
        <f>+G16*$D16</f>
        <v>0</v>
      </c>
      <c r="I16" s="200">
        <v>1</v>
      </c>
      <c r="J16" s="202">
        <f>+I16*$D16</f>
        <v>0</v>
      </c>
      <c r="K16" s="200">
        <v>1</v>
      </c>
      <c r="L16" s="202">
        <f>+K16*$D16</f>
        <v>0</v>
      </c>
    </row>
    <row r="17" spans="1:12" ht="15.75" thickBot="1" x14ac:dyDescent="0.3">
      <c r="A17" s="631"/>
      <c r="B17" s="632"/>
      <c r="C17" s="632"/>
      <c r="D17" s="632"/>
      <c r="E17" s="632"/>
      <c r="F17" s="632"/>
      <c r="G17" s="632"/>
      <c r="H17" s="204">
        <f>SUM(H8:H16)</f>
        <v>0</v>
      </c>
      <c r="I17" s="205"/>
      <c r="J17" s="204">
        <f>SUM(J8:J16)</f>
        <v>0</v>
      </c>
      <c r="K17" s="205"/>
      <c r="L17" s="204">
        <f>SUM(L8:L16)</f>
        <v>0</v>
      </c>
    </row>
    <row r="18" spans="1:12" x14ac:dyDescent="0.25">
      <c r="A18" s="96"/>
    </row>
    <row r="19" spans="1:12" ht="15.75" thickBot="1" x14ac:dyDescent="0.3">
      <c r="A19" s="96"/>
    </row>
    <row r="20" spans="1:12" ht="29.25" customHeight="1" thickBot="1" x14ac:dyDescent="0.3">
      <c r="A20" s="618" t="s">
        <v>122</v>
      </c>
      <c r="B20" s="620" t="s">
        <v>8</v>
      </c>
      <c r="C20" s="622" t="s">
        <v>121</v>
      </c>
      <c r="D20" s="622" t="s">
        <v>168</v>
      </c>
      <c r="E20" s="622" t="s">
        <v>169</v>
      </c>
      <c r="F20" s="624" t="s">
        <v>170</v>
      </c>
      <c r="G20" s="626" t="s">
        <v>226</v>
      </c>
      <c r="H20" s="627"/>
      <c r="I20" s="626" t="s">
        <v>148</v>
      </c>
      <c r="J20" s="627"/>
      <c r="K20" s="626" t="s">
        <v>149</v>
      </c>
      <c r="L20" s="627"/>
    </row>
    <row r="21" spans="1:12" ht="15.75" thickBot="1" x14ac:dyDescent="0.3">
      <c r="A21" s="619"/>
      <c r="B21" s="621"/>
      <c r="C21" s="623"/>
      <c r="D21" s="623"/>
      <c r="E21" s="623"/>
      <c r="F21" s="625"/>
      <c r="G21" s="213" t="s">
        <v>172</v>
      </c>
      <c r="H21" s="212" t="s">
        <v>173</v>
      </c>
      <c r="I21" s="213" t="s">
        <v>172</v>
      </c>
      <c r="J21" s="212" t="s">
        <v>173</v>
      </c>
      <c r="K21" s="213" t="s">
        <v>172</v>
      </c>
      <c r="L21" s="212" t="s">
        <v>173</v>
      </c>
    </row>
    <row r="22" spans="1:12" x14ac:dyDescent="0.25">
      <c r="A22" s="100">
        <v>1</v>
      </c>
      <c r="B22" s="99" t="s">
        <v>118</v>
      </c>
      <c r="C22" s="299" t="s">
        <v>9</v>
      </c>
      <c r="D22" s="300">
        <f>+'EQUIPO DE TRABAJO'!E24</f>
        <v>0</v>
      </c>
      <c r="E22" s="301">
        <f>+'EQUIPO DE TRABAJO'!F24</f>
        <v>0</v>
      </c>
      <c r="F22" s="302" t="s">
        <v>113</v>
      </c>
      <c r="G22" s="304">
        <v>0.4</v>
      </c>
      <c r="H22" s="303">
        <f>+G22*$E8</f>
        <v>0</v>
      </c>
      <c r="I22" s="304">
        <v>0.3</v>
      </c>
      <c r="J22" s="303">
        <f>+I22*$E8</f>
        <v>0</v>
      </c>
      <c r="K22" s="304">
        <v>0.2</v>
      </c>
      <c r="L22" s="303">
        <f>+K22*$E8</f>
        <v>0</v>
      </c>
    </row>
    <row r="23" spans="1:12" ht="24.75" x14ac:dyDescent="0.25">
      <c r="A23" s="95">
        <v>2</v>
      </c>
      <c r="B23" s="94" t="s">
        <v>117</v>
      </c>
      <c r="C23" s="196" t="s">
        <v>9</v>
      </c>
      <c r="D23" s="197">
        <f>+'EQUIPO DE TRABAJO'!E25</f>
        <v>0</v>
      </c>
      <c r="E23" s="198">
        <f>+'EQUIPO DE TRABAJO'!F25</f>
        <v>0</v>
      </c>
      <c r="F23" s="199" t="s">
        <v>113</v>
      </c>
      <c r="G23" s="200">
        <v>0.4</v>
      </c>
      <c r="H23" s="194">
        <f>+G23*$E9</f>
        <v>0</v>
      </c>
      <c r="I23" s="200">
        <v>0.3</v>
      </c>
      <c r="J23" s="194">
        <f>+I23*$E9</f>
        <v>0</v>
      </c>
      <c r="K23" s="200">
        <v>0.2</v>
      </c>
      <c r="L23" s="194">
        <f>+K23*$E9</f>
        <v>0</v>
      </c>
    </row>
    <row r="24" spans="1:12" ht="24.75" x14ac:dyDescent="0.25">
      <c r="A24" s="95">
        <v>3</v>
      </c>
      <c r="B24" s="94" t="s">
        <v>116</v>
      </c>
      <c r="C24" s="196" t="s">
        <v>9</v>
      </c>
      <c r="D24" s="197">
        <f>+'EQUIPO DE TRABAJO'!E26</f>
        <v>0</v>
      </c>
      <c r="E24" s="198">
        <f>+'EQUIPO DE TRABAJO'!F26</f>
        <v>0</v>
      </c>
      <c r="F24" s="199" t="s">
        <v>113</v>
      </c>
      <c r="G24" s="200">
        <v>0.4</v>
      </c>
      <c r="H24" s="194">
        <f>+G24*$E10</f>
        <v>0</v>
      </c>
      <c r="I24" s="200">
        <v>0.3</v>
      </c>
      <c r="J24" s="194">
        <f>+I24*$E10</f>
        <v>0</v>
      </c>
      <c r="K24" s="200">
        <v>0.2</v>
      </c>
      <c r="L24" s="194">
        <f>+K24*$E10</f>
        <v>0</v>
      </c>
    </row>
    <row r="25" spans="1:12" x14ac:dyDescent="0.25">
      <c r="A25" s="95">
        <v>4</v>
      </c>
      <c r="B25" s="94" t="s">
        <v>115</v>
      </c>
      <c r="C25" s="196" t="s">
        <v>9</v>
      </c>
      <c r="D25" s="197">
        <f>+'EQUIPO DE TRABAJO'!E27</f>
        <v>0</v>
      </c>
      <c r="E25" s="198">
        <f>+'EQUIPO DE TRABAJO'!F27</f>
        <v>0</v>
      </c>
      <c r="F25" s="199" t="s">
        <v>113</v>
      </c>
      <c r="G25" s="200">
        <v>0.4</v>
      </c>
      <c r="H25" s="194">
        <f>+G25*$E11</f>
        <v>0</v>
      </c>
      <c r="I25" s="200">
        <v>0.3</v>
      </c>
      <c r="J25" s="194">
        <f>+I25*$E11</f>
        <v>0</v>
      </c>
      <c r="K25" s="200">
        <v>0.2</v>
      </c>
      <c r="L25" s="194">
        <f>+K25*$E11</f>
        <v>0</v>
      </c>
    </row>
    <row r="26" spans="1:12" ht="36.75" x14ac:dyDescent="0.25">
      <c r="A26" s="95">
        <v>5</v>
      </c>
      <c r="B26" s="94" t="s">
        <v>114</v>
      </c>
      <c r="C26" s="196" t="s">
        <v>9</v>
      </c>
      <c r="D26" s="197">
        <f>+'EQUIPO DE TRABAJO'!E28</f>
        <v>0</v>
      </c>
      <c r="E26" s="198">
        <f>+'EQUIPO DE TRABAJO'!F28</f>
        <v>0</v>
      </c>
      <c r="F26" s="199" t="s">
        <v>113</v>
      </c>
      <c r="G26" s="200">
        <v>0.4</v>
      </c>
      <c r="H26" s="194">
        <f>+G26*$E12</f>
        <v>0</v>
      </c>
      <c r="I26" s="200">
        <v>0.3</v>
      </c>
      <c r="J26" s="194">
        <f>+I26*$E12</f>
        <v>0</v>
      </c>
      <c r="K26" s="200">
        <v>0.2</v>
      </c>
      <c r="L26" s="194">
        <f>+K26*$E12</f>
        <v>0</v>
      </c>
    </row>
    <row r="27" spans="1:12" x14ac:dyDescent="0.25">
      <c r="A27" s="95">
        <v>6</v>
      </c>
      <c r="B27" s="94" t="s">
        <v>112</v>
      </c>
      <c r="C27" s="196" t="s">
        <v>9</v>
      </c>
      <c r="D27" s="201">
        <f>+'EQUIPO DE TRABAJO'!E29</f>
        <v>0</v>
      </c>
      <c r="E27" s="197">
        <f>+'EQUIPO DE TRABAJO'!F29</f>
        <v>0</v>
      </c>
      <c r="F27" s="199" t="s">
        <v>174</v>
      </c>
      <c r="G27" s="203">
        <v>4</v>
      </c>
      <c r="H27" s="202">
        <f>+G27*$D13</f>
        <v>0</v>
      </c>
      <c r="I27" s="203">
        <v>4</v>
      </c>
      <c r="J27" s="202">
        <f>+I27*$D13</f>
        <v>0</v>
      </c>
      <c r="K27" s="203"/>
      <c r="L27" s="202">
        <f>+K27*$D13</f>
        <v>0</v>
      </c>
    </row>
    <row r="28" spans="1:12" x14ac:dyDescent="0.25">
      <c r="A28" s="95">
        <v>7</v>
      </c>
      <c r="B28" s="94" t="s">
        <v>111</v>
      </c>
      <c r="C28" s="196" t="s">
        <v>9</v>
      </c>
      <c r="D28" s="201">
        <f>+'EQUIPO DE TRABAJO'!E30</f>
        <v>0</v>
      </c>
      <c r="E28" s="197">
        <f>+'EQUIPO DE TRABAJO'!F30</f>
        <v>0</v>
      </c>
      <c r="F28" s="199" t="s">
        <v>174</v>
      </c>
      <c r="G28" s="200">
        <v>1</v>
      </c>
      <c r="H28" s="202">
        <f>+G28*$D14</f>
        <v>0</v>
      </c>
      <c r="I28" s="200">
        <v>1</v>
      </c>
      <c r="J28" s="202">
        <f>+I28*$D14</f>
        <v>0</v>
      </c>
      <c r="K28" s="200"/>
      <c r="L28" s="202">
        <f>+K28*$D14</f>
        <v>0</v>
      </c>
    </row>
    <row r="29" spans="1:12" x14ac:dyDescent="0.25">
      <c r="A29" s="95">
        <v>8</v>
      </c>
      <c r="B29" s="94" t="s">
        <v>110</v>
      </c>
      <c r="C29" s="196" t="s">
        <v>9</v>
      </c>
      <c r="D29" s="201">
        <f>+'EQUIPO DE TRABAJO'!E31</f>
        <v>0</v>
      </c>
      <c r="E29" s="197">
        <f>+'EQUIPO DE TRABAJO'!F31</f>
        <v>0</v>
      </c>
      <c r="F29" s="199" t="s">
        <v>174</v>
      </c>
      <c r="G29" s="200">
        <v>1</v>
      </c>
      <c r="H29" s="202">
        <f>+G29*$D15</f>
        <v>0</v>
      </c>
      <c r="I29" s="200">
        <v>1</v>
      </c>
      <c r="J29" s="202">
        <f>+I29*$D15</f>
        <v>0</v>
      </c>
      <c r="K29" s="200"/>
      <c r="L29" s="202">
        <f>+K29*$D15</f>
        <v>0</v>
      </c>
    </row>
    <row r="30" spans="1:12" ht="25.5" thickBot="1" x14ac:dyDescent="0.3">
      <c r="A30" s="91">
        <v>9</v>
      </c>
      <c r="B30" s="90" t="s">
        <v>109</v>
      </c>
      <c r="C30" s="305" t="s">
        <v>9</v>
      </c>
      <c r="D30" s="306">
        <f>+'EQUIPO DE TRABAJO'!E32</f>
        <v>0</v>
      </c>
      <c r="E30" s="307">
        <f>+'EQUIPO DE TRABAJO'!F32</f>
        <v>0</v>
      </c>
      <c r="F30" s="308" t="s">
        <v>174</v>
      </c>
      <c r="G30" s="309">
        <v>1</v>
      </c>
      <c r="H30" s="310">
        <f>+G30*$D16</f>
        <v>0</v>
      </c>
      <c r="I30" s="309">
        <v>1</v>
      </c>
      <c r="J30" s="310">
        <f>+I30*$D16</f>
        <v>0</v>
      </c>
      <c r="K30" s="309"/>
      <c r="L30" s="310">
        <f>+K30*$D16</f>
        <v>0</v>
      </c>
    </row>
    <row r="31" spans="1:12" ht="15.75" thickBot="1" x14ac:dyDescent="0.3">
      <c r="A31" s="633"/>
      <c r="B31" s="634"/>
      <c r="C31" s="634"/>
      <c r="D31" s="634"/>
      <c r="E31" s="634"/>
      <c r="F31" s="634"/>
      <c r="G31" s="635"/>
      <c r="H31" s="204">
        <f>SUM(H22:H30)</f>
        <v>0</v>
      </c>
      <c r="I31" s="205"/>
      <c r="J31" s="204">
        <f>SUM(J22:J30)</f>
        <v>0</v>
      </c>
      <c r="K31" s="205"/>
      <c r="L31" s="204">
        <f>SUM(L22:L30)</f>
        <v>0</v>
      </c>
    </row>
    <row r="32" spans="1:12" x14ac:dyDescent="0.25">
      <c r="A32" s="96"/>
    </row>
    <row r="33" spans="1:12" x14ac:dyDescent="0.25">
      <c r="A33" s="96"/>
      <c r="F33" s="489"/>
      <c r="G33" s="489"/>
      <c r="I33" s="489"/>
    </row>
    <row r="34" spans="1:12" ht="15.75" thickBot="1" x14ac:dyDescent="0.3">
      <c r="A34" s="96"/>
      <c r="F34" s="489"/>
      <c r="G34" s="489"/>
      <c r="I34" s="489"/>
    </row>
    <row r="35" spans="1:12" ht="15.75" customHeight="1" thickBot="1" x14ac:dyDescent="0.3">
      <c r="A35" s="636" t="s">
        <v>122</v>
      </c>
      <c r="B35" s="638" t="s">
        <v>8</v>
      </c>
      <c r="C35" s="640" t="s">
        <v>121</v>
      </c>
      <c r="D35" s="640" t="s">
        <v>168</v>
      </c>
      <c r="E35" s="640" t="s">
        <v>169</v>
      </c>
      <c r="F35" s="642" t="s">
        <v>170</v>
      </c>
      <c r="G35" s="613" t="s">
        <v>175</v>
      </c>
      <c r="H35" s="615"/>
      <c r="I35" s="613" t="s">
        <v>176</v>
      </c>
      <c r="J35" s="615"/>
      <c r="K35" s="613" t="s">
        <v>177</v>
      </c>
      <c r="L35" s="614"/>
    </row>
    <row r="36" spans="1:12" s="214" customFormat="1" ht="12" customHeight="1" thickBot="1" x14ac:dyDescent="0.25">
      <c r="A36" s="637"/>
      <c r="B36" s="639"/>
      <c r="C36" s="641"/>
      <c r="D36" s="641"/>
      <c r="E36" s="641"/>
      <c r="F36" s="643"/>
      <c r="G36" s="211" t="s">
        <v>172</v>
      </c>
      <c r="H36" s="212" t="s">
        <v>173</v>
      </c>
      <c r="I36" s="213" t="s">
        <v>172</v>
      </c>
      <c r="J36" s="212" t="s">
        <v>173</v>
      </c>
      <c r="K36" s="211" t="s">
        <v>172</v>
      </c>
      <c r="L36" s="298" t="s">
        <v>173</v>
      </c>
    </row>
    <row r="37" spans="1:12" x14ac:dyDescent="0.25">
      <c r="A37" s="100">
        <v>1</v>
      </c>
      <c r="B37" s="99" t="s">
        <v>118</v>
      </c>
      <c r="C37" s="299" t="s">
        <v>9</v>
      </c>
      <c r="D37" s="300">
        <f>ROUND('EQUIPO DE TRABAJO'!E10*1.045,0)</f>
        <v>0</v>
      </c>
      <c r="E37" s="301">
        <f>ROUND(E8*1.045,0)</f>
        <v>0</v>
      </c>
      <c r="F37" s="302" t="s">
        <v>113</v>
      </c>
      <c r="G37" s="100">
        <v>4</v>
      </c>
      <c r="H37" s="303">
        <f>+G37*$E37</f>
        <v>0</v>
      </c>
      <c r="I37" s="304">
        <v>3</v>
      </c>
      <c r="J37" s="303">
        <f>+I37*$E37</f>
        <v>0</v>
      </c>
      <c r="K37" s="100">
        <v>3</v>
      </c>
      <c r="L37" s="303">
        <f>+K37*$E37</f>
        <v>0</v>
      </c>
    </row>
    <row r="38" spans="1:12" ht="24.75" x14ac:dyDescent="0.25">
      <c r="A38" s="95">
        <v>2</v>
      </c>
      <c r="B38" s="94" t="s">
        <v>117</v>
      </c>
      <c r="C38" s="196" t="s">
        <v>9</v>
      </c>
      <c r="D38" s="197">
        <f>ROUND('EQUIPO DE TRABAJO'!E11*1.045,0)</f>
        <v>0</v>
      </c>
      <c r="E38" s="191">
        <f t="shared" ref="E38" si="0">ROUND(E9*1.045,0)</f>
        <v>0</v>
      </c>
      <c r="F38" s="199" t="s">
        <v>113</v>
      </c>
      <c r="G38" s="95">
        <v>4</v>
      </c>
      <c r="H38" s="194">
        <f t="shared" ref="H38:J41" si="1">+G38*$E38</f>
        <v>0</v>
      </c>
      <c r="I38" s="200">
        <v>3</v>
      </c>
      <c r="J38" s="194">
        <f>+I38*$E38</f>
        <v>0</v>
      </c>
      <c r="K38" s="95">
        <v>3</v>
      </c>
      <c r="L38" s="194">
        <f>+K38*$E38</f>
        <v>0</v>
      </c>
    </row>
    <row r="39" spans="1:12" ht="24.75" x14ac:dyDescent="0.25">
      <c r="A39" s="95">
        <v>3</v>
      </c>
      <c r="B39" s="94" t="s">
        <v>116</v>
      </c>
      <c r="C39" s="196" t="s">
        <v>9</v>
      </c>
      <c r="D39" s="197">
        <f>ROUND('EQUIPO DE TRABAJO'!E12*1.045,0)</f>
        <v>0</v>
      </c>
      <c r="E39" s="191">
        <f t="shared" ref="E39:E45" si="2">ROUND(E10*1.045,0)</f>
        <v>0</v>
      </c>
      <c r="F39" s="199" t="s">
        <v>113</v>
      </c>
      <c r="G39" s="95">
        <v>4</v>
      </c>
      <c r="H39" s="194">
        <f t="shared" si="1"/>
        <v>0</v>
      </c>
      <c r="I39" s="200">
        <v>3</v>
      </c>
      <c r="J39" s="194">
        <f t="shared" si="1"/>
        <v>0</v>
      </c>
      <c r="K39" s="95">
        <v>3</v>
      </c>
      <c r="L39" s="194">
        <f>+K39*$E39</f>
        <v>0</v>
      </c>
    </row>
    <row r="40" spans="1:12" x14ac:dyDescent="0.25">
      <c r="A40" s="95">
        <v>4</v>
      </c>
      <c r="B40" s="94" t="s">
        <v>115</v>
      </c>
      <c r="C40" s="196" t="s">
        <v>9</v>
      </c>
      <c r="D40" s="197">
        <f>ROUND('EQUIPO DE TRABAJO'!E13*1.045,0)</f>
        <v>0</v>
      </c>
      <c r="E40" s="191">
        <f t="shared" si="2"/>
        <v>0</v>
      </c>
      <c r="F40" s="199" t="s">
        <v>113</v>
      </c>
      <c r="G40" s="95">
        <v>4</v>
      </c>
      <c r="H40" s="194">
        <f t="shared" si="1"/>
        <v>0</v>
      </c>
      <c r="I40" s="200">
        <v>3</v>
      </c>
      <c r="J40" s="194">
        <f t="shared" si="1"/>
        <v>0</v>
      </c>
      <c r="K40" s="95">
        <v>3</v>
      </c>
      <c r="L40" s="194">
        <f>+K40*$E40</f>
        <v>0</v>
      </c>
    </row>
    <row r="41" spans="1:12" ht="27.75" customHeight="1" x14ac:dyDescent="0.25">
      <c r="A41" s="95">
        <v>5</v>
      </c>
      <c r="B41" s="94" t="s">
        <v>114</v>
      </c>
      <c r="C41" s="196" t="s">
        <v>9</v>
      </c>
      <c r="D41" s="197">
        <f>ROUND('EQUIPO DE TRABAJO'!E14*1.045,0)</f>
        <v>0</v>
      </c>
      <c r="E41" s="191">
        <f t="shared" si="2"/>
        <v>0</v>
      </c>
      <c r="F41" s="199" t="s">
        <v>113</v>
      </c>
      <c r="G41" s="95">
        <v>4</v>
      </c>
      <c r="H41" s="194">
        <f>+G41*$E41</f>
        <v>0</v>
      </c>
      <c r="I41" s="200">
        <v>3</v>
      </c>
      <c r="J41" s="194">
        <f t="shared" si="1"/>
        <v>0</v>
      </c>
      <c r="K41" s="95">
        <v>3</v>
      </c>
      <c r="L41" s="194">
        <f>+K41*$E41</f>
        <v>0</v>
      </c>
    </row>
    <row r="42" spans="1:12" x14ac:dyDescent="0.25">
      <c r="A42" s="95">
        <v>6</v>
      </c>
      <c r="B42" s="94" t="s">
        <v>112</v>
      </c>
      <c r="C42" s="196" t="s">
        <v>9</v>
      </c>
      <c r="D42" s="201">
        <f>ROUND('EQUIPO DE TRABAJO'!E15*1.045,0)</f>
        <v>0</v>
      </c>
      <c r="E42" s="191">
        <f t="shared" si="2"/>
        <v>0</v>
      </c>
      <c r="F42" s="199" t="s">
        <v>174</v>
      </c>
      <c r="G42" s="95">
        <v>10</v>
      </c>
      <c r="H42" s="202">
        <f>+G42*$D42</f>
        <v>0</v>
      </c>
      <c r="I42" s="203">
        <v>8</v>
      </c>
      <c r="J42" s="202">
        <f>+I42*$D42</f>
        <v>0</v>
      </c>
      <c r="K42" s="95">
        <v>20</v>
      </c>
      <c r="L42" s="202">
        <f>+K42*$D42</f>
        <v>0</v>
      </c>
    </row>
    <row r="43" spans="1:12" x14ac:dyDescent="0.25">
      <c r="A43" s="95">
        <v>7</v>
      </c>
      <c r="B43" s="94" t="s">
        <v>111</v>
      </c>
      <c r="C43" s="196" t="s">
        <v>9</v>
      </c>
      <c r="D43" s="201">
        <f>ROUND('EQUIPO DE TRABAJO'!E16*1.045,0)</f>
        <v>0</v>
      </c>
      <c r="E43" s="191">
        <f t="shared" si="2"/>
        <v>0</v>
      </c>
      <c r="F43" s="199" t="s">
        <v>174</v>
      </c>
      <c r="G43" s="95">
        <v>5</v>
      </c>
      <c r="H43" s="202">
        <f>+G43*$D43</f>
        <v>0</v>
      </c>
      <c r="I43" s="200">
        <v>5</v>
      </c>
      <c r="J43" s="202">
        <f>+I43*$D43</f>
        <v>0</v>
      </c>
      <c r="K43" s="95">
        <v>5</v>
      </c>
      <c r="L43" s="202">
        <f>+K43*$D43</f>
        <v>0</v>
      </c>
    </row>
    <row r="44" spans="1:12" x14ac:dyDescent="0.25">
      <c r="A44" s="95">
        <v>8</v>
      </c>
      <c r="B44" s="94" t="s">
        <v>110</v>
      </c>
      <c r="C44" s="196" t="s">
        <v>9</v>
      </c>
      <c r="D44" s="201">
        <f>ROUND('EQUIPO DE TRABAJO'!E17*1.045,0)</f>
        <v>0</v>
      </c>
      <c r="E44" s="191">
        <f t="shared" si="2"/>
        <v>0</v>
      </c>
      <c r="F44" s="199" t="s">
        <v>174</v>
      </c>
      <c r="G44" s="95">
        <v>3</v>
      </c>
      <c r="H44" s="202">
        <f>+G44*$D44</f>
        <v>0</v>
      </c>
      <c r="I44" s="200">
        <v>3</v>
      </c>
      <c r="J44" s="202">
        <f>+I44*$D44</f>
        <v>0</v>
      </c>
      <c r="K44" s="95">
        <v>20</v>
      </c>
      <c r="L44" s="202">
        <f>+K44*$D44</f>
        <v>0</v>
      </c>
    </row>
    <row r="45" spans="1:12" ht="25.5" thickBot="1" x14ac:dyDescent="0.3">
      <c r="A45" s="95">
        <v>9</v>
      </c>
      <c r="B45" s="94" t="s">
        <v>109</v>
      </c>
      <c r="C45" s="196" t="s">
        <v>9</v>
      </c>
      <c r="D45" s="201">
        <f>ROUND('EQUIPO DE TRABAJO'!E18*1.045,0)</f>
        <v>0</v>
      </c>
      <c r="E45" s="191">
        <f t="shared" si="2"/>
        <v>0</v>
      </c>
      <c r="F45" s="199" t="s">
        <v>174</v>
      </c>
      <c r="G45" s="95">
        <v>10</v>
      </c>
      <c r="H45" s="202">
        <f>+G45*$D45</f>
        <v>0</v>
      </c>
      <c r="I45" s="200">
        <v>8</v>
      </c>
      <c r="J45" s="202">
        <f>+I45*$D45</f>
        <v>0</v>
      </c>
      <c r="K45" s="95">
        <v>3</v>
      </c>
      <c r="L45" s="202">
        <f>+K45*$D45</f>
        <v>0</v>
      </c>
    </row>
    <row r="46" spans="1:12" ht="15.75" thickBot="1" x14ac:dyDescent="0.3">
      <c r="A46" s="631"/>
      <c r="B46" s="632"/>
      <c r="C46" s="632"/>
      <c r="D46" s="632"/>
      <c r="E46" s="632"/>
      <c r="F46" s="632"/>
      <c r="G46" s="632"/>
      <c r="H46" s="204">
        <f>SUM(H37:H45)</f>
        <v>0</v>
      </c>
      <c r="I46" s="205"/>
      <c r="J46" s="204">
        <f>SUM(J37:J45)</f>
        <v>0</v>
      </c>
      <c r="K46" s="206"/>
      <c r="L46" s="207">
        <f>SUM(L37:L45)</f>
        <v>0</v>
      </c>
    </row>
  </sheetData>
  <mergeCells count="33">
    <mergeCell ref="A6:A7"/>
    <mergeCell ref="B6:B7"/>
    <mergeCell ref="C6:C7"/>
    <mergeCell ref="D6:D7"/>
    <mergeCell ref="E6:E7"/>
    <mergeCell ref="A46:G46"/>
    <mergeCell ref="A35:A36"/>
    <mergeCell ref="B35:B36"/>
    <mergeCell ref="C35:C36"/>
    <mergeCell ref="D35:D36"/>
    <mergeCell ref="E35:E36"/>
    <mergeCell ref="F35:F36"/>
    <mergeCell ref="A20:A21"/>
    <mergeCell ref="B20:B21"/>
    <mergeCell ref="C20:C21"/>
    <mergeCell ref="D20:D21"/>
    <mergeCell ref="E20:E21"/>
    <mergeCell ref="K35:L35"/>
    <mergeCell ref="I35:J35"/>
    <mergeCell ref="B2:L2"/>
    <mergeCell ref="B3:L3"/>
    <mergeCell ref="B4:L4"/>
    <mergeCell ref="F20:F21"/>
    <mergeCell ref="K6:L6"/>
    <mergeCell ref="G20:H20"/>
    <mergeCell ref="K20:L20"/>
    <mergeCell ref="I20:J20"/>
    <mergeCell ref="G6:H6"/>
    <mergeCell ref="I6:J6"/>
    <mergeCell ref="A17:G17"/>
    <mergeCell ref="A31:G31"/>
    <mergeCell ref="G35:H35"/>
    <mergeCell ref="F6:F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5"/>
  <sheetViews>
    <sheetView showGridLines="0" topLeftCell="A10" workbookViewId="0">
      <selection activeCell="F16" sqref="F16"/>
    </sheetView>
  </sheetViews>
  <sheetFormatPr baseColWidth="10" defaultRowHeight="15" x14ac:dyDescent="0.25"/>
  <cols>
    <col min="1" max="1" width="5.5703125" style="329" customWidth="1"/>
    <col min="2" max="2" width="33" style="314" customWidth="1"/>
    <col min="3" max="4" width="11.42578125" style="60"/>
    <col min="5" max="5" width="10.85546875" style="60" bestFit="1" customWidth="1"/>
    <col min="6" max="6" width="10.5703125" style="60" bestFit="1" customWidth="1"/>
    <col min="7" max="7" width="12.28515625" style="60" bestFit="1" customWidth="1"/>
    <col min="8" max="8" width="10.85546875" style="60" bestFit="1" customWidth="1"/>
    <col min="9" max="9" width="10.5703125" style="60" bestFit="1" customWidth="1"/>
    <col min="10" max="11" width="10.85546875" style="60" bestFit="1" customWidth="1"/>
    <col min="12" max="12" width="11.42578125" style="60"/>
    <col min="13" max="13" width="10.85546875" style="60" bestFit="1" customWidth="1"/>
    <col min="14" max="16384" width="11.42578125" style="60"/>
  </cols>
  <sheetData>
    <row r="1" spans="1:16" x14ac:dyDescent="0.25">
      <c r="A1" s="327"/>
      <c r="B1" s="312"/>
      <c r="C1" s="257"/>
      <c r="D1" s="257"/>
      <c r="E1" s="257"/>
      <c r="F1" s="258"/>
      <c r="G1" s="258"/>
      <c r="H1" s="258"/>
      <c r="I1" s="258"/>
      <c r="J1" s="258"/>
      <c r="K1" s="258"/>
      <c r="L1" s="258"/>
      <c r="M1" s="259"/>
      <c r="P1" s="260" t="s">
        <v>204</v>
      </c>
    </row>
    <row r="2" spans="1:16" x14ac:dyDescent="0.25">
      <c r="A2" s="670" t="s">
        <v>125</v>
      </c>
      <c r="B2" s="567"/>
      <c r="C2" s="567"/>
      <c r="D2" s="567"/>
      <c r="E2" s="567"/>
      <c r="F2" s="567"/>
      <c r="G2" s="567"/>
      <c r="H2" s="567"/>
      <c r="I2" s="567"/>
      <c r="J2" s="567"/>
      <c r="K2" s="567"/>
      <c r="L2" s="567"/>
      <c r="M2" s="568"/>
      <c r="P2" s="260" t="s">
        <v>205</v>
      </c>
    </row>
    <row r="3" spans="1:16" x14ac:dyDescent="0.25">
      <c r="A3" s="566" t="s">
        <v>1</v>
      </c>
      <c r="B3" s="601"/>
      <c r="C3" s="601"/>
      <c r="D3" s="601"/>
      <c r="E3" s="601"/>
      <c r="F3" s="601"/>
      <c r="G3" s="601"/>
      <c r="H3" s="601"/>
      <c r="I3" s="601"/>
      <c r="J3" s="601"/>
      <c r="K3" s="601"/>
      <c r="L3" s="601"/>
      <c r="M3" s="602"/>
    </row>
    <row r="4" spans="1:16" x14ac:dyDescent="0.25">
      <c r="A4" s="566"/>
      <c r="B4" s="601"/>
      <c r="C4" s="601"/>
      <c r="D4" s="601"/>
      <c r="E4" s="601"/>
      <c r="F4" s="261"/>
      <c r="G4" s="261"/>
      <c r="H4" s="261"/>
      <c r="I4" s="261"/>
      <c r="J4" s="261"/>
      <c r="K4" s="261"/>
      <c r="L4" s="261"/>
      <c r="M4" s="262"/>
    </row>
    <row r="5" spans="1:16" ht="15.75" thickBot="1" x14ac:dyDescent="0.3">
      <c r="A5" s="328"/>
      <c r="B5" s="313"/>
      <c r="C5" s="263"/>
      <c r="D5" s="263"/>
      <c r="E5" s="263"/>
      <c r="F5" s="263"/>
      <c r="G5" s="263"/>
      <c r="H5" s="263"/>
      <c r="I5" s="263"/>
      <c r="J5" s="263"/>
      <c r="K5" s="263"/>
      <c r="L5" s="263"/>
      <c r="M5" s="264"/>
    </row>
    <row r="7" spans="1:16" ht="15.75" thickBot="1" x14ac:dyDescent="0.3"/>
    <row r="8" spans="1:16" ht="15.75" thickBot="1" x14ac:dyDescent="0.3">
      <c r="A8" s="647" t="s">
        <v>122</v>
      </c>
      <c r="B8" s="665" t="s">
        <v>8</v>
      </c>
      <c r="C8" s="651" t="s">
        <v>12</v>
      </c>
      <c r="D8" s="653" t="s">
        <v>14</v>
      </c>
      <c r="E8" s="658" t="s">
        <v>206</v>
      </c>
      <c r="F8" s="575"/>
      <c r="G8" s="576"/>
      <c r="H8" s="658" t="s">
        <v>146</v>
      </c>
      <c r="I8" s="575"/>
      <c r="J8" s="576"/>
      <c r="K8" s="658" t="s">
        <v>147</v>
      </c>
      <c r="L8" s="575"/>
      <c r="M8" s="576"/>
    </row>
    <row r="9" spans="1:16" s="268" customFormat="1" ht="45.75" thickBot="1" x14ac:dyDescent="0.3">
      <c r="A9" s="648"/>
      <c r="B9" s="666"/>
      <c r="C9" s="652"/>
      <c r="D9" s="654"/>
      <c r="E9" s="265" t="s">
        <v>207</v>
      </c>
      <c r="F9" s="266" t="s">
        <v>208</v>
      </c>
      <c r="G9" s="267" t="s">
        <v>209</v>
      </c>
      <c r="H9" s="265" t="s">
        <v>207</v>
      </c>
      <c r="I9" s="266" t="s">
        <v>208</v>
      </c>
      <c r="J9" s="267" t="s">
        <v>209</v>
      </c>
      <c r="K9" s="265" t="s">
        <v>207</v>
      </c>
      <c r="L9" s="266" t="s">
        <v>208</v>
      </c>
      <c r="M9" s="267" t="s">
        <v>209</v>
      </c>
    </row>
    <row r="10" spans="1:16" ht="25.5" x14ac:dyDescent="0.25">
      <c r="A10" s="117">
        <v>1</v>
      </c>
      <c r="B10" s="118" t="s">
        <v>128</v>
      </c>
      <c r="C10" s="269">
        <f>+'EMP Y ALMAC'!E9</f>
        <v>0</v>
      </c>
      <c r="D10" s="317">
        <f>+'EMP Y ALMAC'!G9</f>
        <v>0</v>
      </c>
      <c r="E10" s="319" t="s">
        <v>205</v>
      </c>
      <c r="F10" s="119">
        <v>272490</v>
      </c>
      <c r="G10" s="271">
        <f>+IF(E10="MAX",$C10*F10,IF(E10="MIN",$D10*F10,0))</f>
        <v>0</v>
      </c>
      <c r="H10" s="319" t="s">
        <v>205</v>
      </c>
      <c r="I10" s="119">
        <v>50000</v>
      </c>
      <c r="J10" s="271">
        <f>+IF(H10="MAX",$C10*I10,IF(H10="MIN",$D10*I10,0))</f>
        <v>0</v>
      </c>
      <c r="K10" s="319" t="s">
        <v>205</v>
      </c>
      <c r="L10" s="119">
        <v>268</v>
      </c>
      <c r="M10" s="271">
        <f>+IF(K10="MAX",$C10*L10,IF(K10="MIN",$D10*L10,0))</f>
        <v>0</v>
      </c>
    </row>
    <row r="11" spans="1:16" ht="102.75" thickBot="1" x14ac:dyDescent="0.3">
      <c r="A11" s="122" t="s">
        <v>129</v>
      </c>
      <c r="B11" s="290" t="s">
        <v>210</v>
      </c>
      <c r="C11" s="272">
        <f>+'EMP Y ALMAC'!E10</f>
        <v>0</v>
      </c>
      <c r="D11" s="318">
        <f>+'EMP Y ALMAC'!G10</f>
        <v>0</v>
      </c>
      <c r="E11" s="320" t="s">
        <v>205</v>
      </c>
      <c r="F11" s="124">
        <v>272490</v>
      </c>
      <c r="G11" s="274">
        <f>+IF(E11="MAX",$C11*F11,IF(E11="MIN",$D11*F11,0))</f>
        <v>0</v>
      </c>
      <c r="H11" s="320" t="s">
        <v>205</v>
      </c>
      <c r="I11" s="124">
        <v>50000</v>
      </c>
      <c r="J11" s="274">
        <f>+IF(H11="MAX",$C11*I11,IF(H11="MIN",$D11*I11,0))</f>
        <v>0</v>
      </c>
      <c r="K11" s="320" t="s">
        <v>205</v>
      </c>
      <c r="L11" s="124">
        <v>268</v>
      </c>
      <c r="M11" s="274">
        <f>+IF(K11="MAX",$C11*L11,IF(K11="MIN",$D11*L11,0))</f>
        <v>0</v>
      </c>
    </row>
    <row r="12" spans="1:16" ht="15.75" thickBot="1" x14ac:dyDescent="0.3">
      <c r="A12" s="662"/>
      <c r="B12" s="663"/>
      <c r="C12" s="663"/>
      <c r="D12" s="663"/>
      <c r="E12" s="663"/>
      <c r="F12" s="664"/>
      <c r="G12" s="324">
        <f>SUM(G10:G11)</f>
        <v>0</v>
      </c>
      <c r="H12" s="275"/>
      <c r="I12" s="276"/>
      <c r="J12" s="277">
        <f>SUM(J10:J11)</f>
        <v>0</v>
      </c>
      <c r="K12" s="275"/>
      <c r="L12" s="276"/>
      <c r="M12" s="277">
        <f>SUM(M10:M11)</f>
        <v>0</v>
      </c>
    </row>
    <row r="13" spans="1:16" s="261" customFormat="1" ht="15.75" thickBot="1" x14ac:dyDescent="0.3">
      <c r="A13" s="330"/>
      <c r="B13" s="315"/>
    </row>
    <row r="14" spans="1:16" s="261" customFormat="1" ht="28.5" customHeight="1" thickBot="1" x14ac:dyDescent="0.3">
      <c r="A14" s="647" t="s">
        <v>122</v>
      </c>
      <c r="B14" s="665" t="s">
        <v>8</v>
      </c>
      <c r="C14" s="651" t="s">
        <v>12</v>
      </c>
      <c r="D14" s="653" t="s">
        <v>14</v>
      </c>
      <c r="E14" s="659" t="s">
        <v>226</v>
      </c>
      <c r="F14" s="660"/>
      <c r="G14" s="661"/>
      <c r="H14" s="658" t="s">
        <v>148</v>
      </c>
      <c r="I14" s="575"/>
      <c r="J14" s="576"/>
      <c r="K14" s="658" t="s">
        <v>149</v>
      </c>
      <c r="L14" s="575"/>
      <c r="M14" s="576"/>
    </row>
    <row r="15" spans="1:16" s="261" customFormat="1" ht="45.75" thickBot="1" x14ac:dyDescent="0.3">
      <c r="A15" s="648"/>
      <c r="B15" s="666"/>
      <c r="C15" s="652"/>
      <c r="D15" s="654"/>
      <c r="E15" s="265" t="s">
        <v>207</v>
      </c>
      <c r="F15" s="266" t="s">
        <v>208</v>
      </c>
      <c r="G15" s="267" t="s">
        <v>209</v>
      </c>
      <c r="H15" s="265" t="s">
        <v>207</v>
      </c>
      <c r="I15" s="266" t="s">
        <v>208</v>
      </c>
      <c r="J15" s="267" t="s">
        <v>209</v>
      </c>
      <c r="K15" s="265" t="s">
        <v>207</v>
      </c>
      <c r="L15" s="266" t="s">
        <v>208</v>
      </c>
      <c r="M15" s="267" t="s">
        <v>209</v>
      </c>
    </row>
    <row r="16" spans="1:16" s="261" customFormat="1" ht="25.5" x14ac:dyDescent="0.25">
      <c r="A16" s="117">
        <v>1</v>
      </c>
      <c r="B16" s="118" t="s">
        <v>128</v>
      </c>
      <c r="C16" s="269">
        <f>+C10</f>
        <v>0</v>
      </c>
      <c r="D16" s="269">
        <f>+D10</f>
        <v>0</v>
      </c>
      <c r="E16" s="325" t="s">
        <v>205</v>
      </c>
      <c r="F16" s="119">
        <v>2100</v>
      </c>
      <c r="G16" s="271">
        <f>+IF(E16="MAX",$C16*F16,IF(E16="MIN",$D16*F16,0))</f>
        <v>0</v>
      </c>
      <c r="H16" s="319" t="s">
        <v>205</v>
      </c>
      <c r="I16" s="119">
        <v>414</v>
      </c>
      <c r="J16" s="271">
        <f>+IF(H16="MAX",$C16*I16,IF(H16="MIN",$D16*I16,0))</f>
        <v>0</v>
      </c>
      <c r="K16" s="319" t="s">
        <v>205</v>
      </c>
      <c r="L16" s="119">
        <v>2000</v>
      </c>
      <c r="M16" s="271">
        <f>+IF(K16="MAX",$C10*L16,IF(K16="MIN",$D10*L16,0))</f>
        <v>0</v>
      </c>
    </row>
    <row r="17" spans="1:13" s="261" customFormat="1" ht="102.75" thickBot="1" x14ac:dyDescent="0.3">
      <c r="A17" s="122" t="s">
        <v>129</v>
      </c>
      <c r="B17" s="290" t="s">
        <v>210</v>
      </c>
      <c r="C17" s="272">
        <f>+C11</f>
        <v>0</v>
      </c>
      <c r="D17" s="272">
        <f>+D11</f>
        <v>0</v>
      </c>
      <c r="E17" s="326" t="s">
        <v>205</v>
      </c>
      <c r="F17" s="124">
        <v>2100</v>
      </c>
      <c r="G17" s="274">
        <f>+IF(E17="MAX",$C17*F17,IF(E17="MIN",$D17*F17,0))</f>
        <v>0</v>
      </c>
      <c r="H17" s="320" t="s">
        <v>205</v>
      </c>
      <c r="I17" s="124">
        <v>414</v>
      </c>
      <c r="J17" s="274">
        <f>+IF(H17="MAX",$C17*I17,IF(H17="MIN",$D17*I17,0))</f>
        <v>0</v>
      </c>
      <c r="K17" s="320" t="s">
        <v>205</v>
      </c>
      <c r="L17" s="124">
        <v>2000</v>
      </c>
      <c r="M17" s="274">
        <f>+IF(K17="MAX",$C11*L17,IF(K17="MIN",$D11*L17,0))</f>
        <v>0</v>
      </c>
    </row>
    <row r="18" spans="1:13" s="261" customFormat="1" ht="15.75" thickBot="1" x14ac:dyDescent="0.3">
      <c r="A18" s="667"/>
      <c r="B18" s="668"/>
      <c r="C18" s="668"/>
      <c r="D18" s="668"/>
      <c r="E18" s="668"/>
      <c r="F18" s="669"/>
      <c r="G18" s="277">
        <f>SUM(G16:G17)</f>
        <v>0</v>
      </c>
      <c r="H18" s="275"/>
      <c r="I18" s="276"/>
      <c r="J18" s="277">
        <f>SUM(J16:J17)</f>
        <v>0</v>
      </c>
      <c r="K18" s="275"/>
      <c r="L18" s="276"/>
      <c r="M18" s="277">
        <f>SUM(M16:M17)</f>
        <v>0</v>
      </c>
    </row>
    <row r="19" spans="1:13" s="261" customFormat="1" ht="15.75" thickBot="1" x14ac:dyDescent="0.3">
      <c r="A19" s="311"/>
      <c r="B19" s="316"/>
      <c r="C19" s="311"/>
      <c r="D19" s="311"/>
      <c r="E19" s="311"/>
      <c r="F19" s="311"/>
      <c r="G19" s="311"/>
      <c r="H19" s="311"/>
      <c r="I19" s="311"/>
      <c r="J19" s="311"/>
      <c r="K19" s="311"/>
      <c r="L19" s="311"/>
      <c r="M19" s="311"/>
    </row>
    <row r="20" spans="1:13" ht="15.75" thickBot="1" x14ac:dyDescent="0.3">
      <c r="A20" s="647" t="s">
        <v>122</v>
      </c>
      <c r="B20" s="649" t="s">
        <v>8</v>
      </c>
      <c r="C20" s="651" t="s">
        <v>12</v>
      </c>
      <c r="D20" s="653" t="s">
        <v>14</v>
      </c>
      <c r="E20" s="655" t="s">
        <v>140</v>
      </c>
      <c r="F20" s="656"/>
      <c r="G20" s="657"/>
      <c r="H20" s="658" t="s">
        <v>211</v>
      </c>
      <c r="I20" s="575"/>
      <c r="J20" s="576"/>
      <c r="K20" s="656" t="s">
        <v>137</v>
      </c>
      <c r="L20" s="656"/>
      <c r="M20" s="657"/>
    </row>
    <row r="21" spans="1:13" s="280" customFormat="1" ht="45.75" thickBot="1" x14ac:dyDescent="0.3">
      <c r="A21" s="648"/>
      <c r="B21" s="650"/>
      <c r="C21" s="652"/>
      <c r="D21" s="654"/>
      <c r="E21" s="265" t="s">
        <v>207</v>
      </c>
      <c r="F21" s="266" t="s">
        <v>208</v>
      </c>
      <c r="G21" s="279" t="s">
        <v>209</v>
      </c>
      <c r="H21" s="265" t="s">
        <v>207</v>
      </c>
      <c r="I21" s="266" t="s">
        <v>208</v>
      </c>
      <c r="J21" s="267" t="s">
        <v>209</v>
      </c>
      <c r="K21" s="278" t="s">
        <v>207</v>
      </c>
      <c r="L21" s="266" t="s">
        <v>208</v>
      </c>
      <c r="M21" s="267" t="s">
        <v>209</v>
      </c>
    </row>
    <row r="22" spans="1:13" ht="25.5" x14ac:dyDescent="0.25">
      <c r="A22" s="117">
        <v>1</v>
      </c>
      <c r="B22" s="291" t="s">
        <v>128</v>
      </c>
      <c r="C22" s="281">
        <f>+C16</f>
        <v>0</v>
      </c>
      <c r="D22" s="321">
        <f>+D16</f>
        <v>0</v>
      </c>
      <c r="E22" s="319" t="s">
        <v>205</v>
      </c>
      <c r="F22" s="119">
        <v>322778</v>
      </c>
      <c r="G22" s="282">
        <f>+IF(E22="MAX",$C22*F22,IF(E22="MIN",$D22*F22,0))</f>
        <v>0</v>
      </c>
      <c r="H22" s="270" t="s">
        <v>205</v>
      </c>
      <c r="I22" s="119">
        <v>109991</v>
      </c>
      <c r="J22" s="282">
        <f>+IF(H22="MAX",$C22*I22,IF(H22="MIN",$D22*I22,0))</f>
        <v>0</v>
      </c>
      <c r="K22" s="270" t="s">
        <v>204</v>
      </c>
      <c r="L22" s="119">
        <v>1300770</v>
      </c>
      <c r="M22" s="271">
        <f>+IF(K22="MAX",$C22*L22,IF(K22="MIN",$D22*L22,0))</f>
        <v>0</v>
      </c>
    </row>
    <row r="23" spans="1:13" ht="102.75" thickBot="1" x14ac:dyDescent="0.3">
      <c r="A23" s="122" t="s">
        <v>129</v>
      </c>
      <c r="B23" s="292" t="s">
        <v>210</v>
      </c>
      <c r="C23" s="283">
        <f>+C17</f>
        <v>0</v>
      </c>
      <c r="D23" s="322">
        <f>+D17</f>
        <v>0</v>
      </c>
      <c r="E23" s="320" t="s">
        <v>205</v>
      </c>
      <c r="F23" s="124">
        <v>322778</v>
      </c>
      <c r="G23" s="284">
        <f>+IF(E23="MAX",$C23*F23,IF(E23="MIN",$D23*F23,0))</f>
        <v>0</v>
      </c>
      <c r="H23" s="273" t="s">
        <v>205</v>
      </c>
      <c r="I23" s="124">
        <v>109991</v>
      </c>
      <c r="J23" s="284">
        <f>+IF(H23="MAX",$C23*I23,IF(H23="MIN",$D23*I23,0))</f>
        <v>0</v>
      </c>
      <c r="K23" s="273" t="s">
        <v>204</v>
      </c>
      <c r="L23" s="124">
        <v>1300770</v>
      </c>
      <c r="M23" s="274">
        <f>+IF(K23="MAX",$C23*L23,IF(K23="MIN",$D23*L23,0))</f>
        <v>0</v>
      </c>
    </row>
    <row r="24" spans="1:13" s="288" customFormat="1" ht="18.75" thickBot="1" x14ac:dyDescent="0.3">
      <c r="A24" s="644"/>
      <c r="B24" s="645"/>
      <c r="C24" s="645"/>
      <c r="D24" s="645"/>
      <c r="E24" s="645"/>
      <c r="F24" s="646"/>
      <c r="G24" s="285">
        <f>SUM(G22:G23)</f>
        <v>0</v>
      </c>
      <c r="H24" s="286"/>
      <c r="I24" s="287"/>
      <c r="J24" s="285">
        <f>SUM(J22:J23)</f>
        <v>0</v>
      </c>
      <c r="K24" s="286"/>
      <c r="L24" s="287"/>
      <c r="M24" s="323">
        <f>SUM(M22:M23)</f>
        <v>0</v>
      </c>
    </row>
    <row r="27" spans="1:13" x14ac:dyDescent="0.25">
      <c r="H27" s="289"/>
      <c r="I27" s="289"/>
      <c r="J27" s="289"/>
      <c r="K27" s="289"/>
      <c r="L27" s="289"/>
      <c r="M27" s="289"/>
    </row>
    <row r="28" spans="1:13" x14ac:dyDescent="0.25">
      <c r="H28" s="289"/>
      <c r="I28" s="289"/>
      <c r="J28" s="289"/>
      <c r="K28" s="289"/>
      <c r="L28" s="289"/>
      <c r="M28" s="289"/>
    </row>
    <row r="29" spans="1:13" x14ac:dyDescent="0.25">
      <c r="H29" s="289"/>
      <c r="I29" s="289"/>
      <c r="J29" s="289"/>
      <c r="K29" s="289"/>
      <c r="L29" s="289"/>
      <c r="M29" s="289"/>
    </row>
    <row r="30" spans="1:13" x14ac:dyDescent="0.25">
      <c r="H30" s="289"/>
      <c r="I30" s="289"/>
      <c r="J30" s="289"/>
      <c r="K30" s="289"/>
      <c r="L30" s="289"/>
      <c r="M30" s="289"/>
    </row>
    <row r="31" spans="1:13" x14ac:dyDescent="0.25">
      <c r="H31" s="289"/>
      <c r="I31" s="289"/>
      <c r="J31" s="289"/>
      <c r="K31" s="289"/>
      <c r="L31" s="289"/>
      <c r="M31" s="289"/>
    </row>
    <row r="32" spans="1:13" x14ac:dyDescent="0.25">
      <c r="H32" s="289"/>
      <c r="I32" s="289"/>
      <c r="J32" s="289"/>
      <c r="K32" s="289"/>
      <c r="L32" s="289"/>
      <c r="M32" s="289"/>
    </row>
    <row r="33" spans="8:13" x14ac:dyDescent="0.25">
      <c r="H33" s="289"/>
      <c r="I33" s="289"/>
      <c r="J33" s="289"/>
      <c r="K33" s="289"/>
      <c r="L33" s="289"/>
      <c r="M33" s="289"/>
    </row>
    <row r="34" spans="8:13" x14ac:dyDescent="0.25">
      <c r="H34" s="289"/>
      <c r="I34" s="289"/>
      <c r="J34" s="289"/>
      <c r="K34" s="289"/>
      <c r="L34" s="289"/>
      <c r="M34" s="289"/>
    </row>
    <row r="35" spans="8:13" x14ac:dyDescent="0.25">
      <c r="H35" s="289"/>
      <c r="I35" s="289"/>
      <c r="J35" s="289"/>
      <c r="K35" s="289"/>
      <c r="L35" s="289"/>
      <c r="M35" s="289"/>
    </row>
  </sheetData>
  <mergeCells count="27">
    <mergeCell ref="A2:M2"/>
    <mergeCell ref="A3:M3"/>
    <mergeCell ref="A4:E4"/>
    <mergeCell ref="A8:A9"/>
    <mergeCell ref="B8:B9"/>
    <mergeCell ref="C8:C9"/>
    <mergeCell ref="D8:D9"/>
    <mergeCell ref="E8:G8"/>
    <mergeCell ref="H8:J8"/>
    <mergeCell ref="H20:J20"/>
    <mergeCell ref="K20:M20"/>
    <mergeCell ref="K8:M8"/>
    <mergeCell ref="E14:G14"/>
    <mergeCell ref="H14:J14"/>
    <mergeCell ref="K14:M14"/>
    <mergeCell ref="A12:F12"/>
    <mergeCell ref="A14:A15"/>
    <mergeCell ref="B14:B15"/>
    <mergeCell ref="C14:C15"/>
    <mergeCell ref="D14:D15"/>
    <mergeCell ref="A18:F18"/>
    <mergeCell ref="A24:F24"/>
    <mergeCell ref="A20:A21"/>
    <mergeCell ref="B20:B21"/>
    <mergeCell ref="C20:C21"/>
    <mergeCell ref="D20:D21"/>
    <mergeCell ref="E20:G2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TIPO</xm:f>
          </x14:formula1>
          <xm:sqref>WVP22:WVP23 WLT22:WLT23 WBX22:WBX23 VSB22:VSB23 VIF22:VIF23 UYJ22:UYJ23 UON22:UON23 UER22:UER23 TUV22:TUV23 TKZ22:TKZ23 TBD22:TBD23 SRH22:SRH23 SHL22:SHL23 RXP22:RXP23 RNT22:RNT23 RDX22:RDX23 QUB22:QUB23 QKF22:QKF23 QAJ22:QAJ23 PQN22:PQN23 PGR22:PGR23 OWV22:OWV23 OMZ22:OMZ23 ODD22:ODD23 NTH22:NTH23 NJL22:NJL23 MZP22:MZP23 MPT22:MPT23 MFX22:MFX23 LWB22:LWB23 LMF22:LMF23 LCJ22:LCJ23 KSN22:KSN23 KIR22:KIR23 JYV22:JYV23 JOZ22:JOZ23 JFD22:JFD23 IVH22:IVH23 ILL22:ILL23 IBP22:IBP23 HRT22:HRT23 HHX22:HHX23 GYB22:GYB23 GOF22:GOF23 GEJ22:GEJ23 FUN22:FUN23 FKR22:FKR23 FAV22:FAV23 EQZ22:EQZ23 EHD22:EHD23 DXH22:DXH23 DNL22:DNL23 DDP22:DDP23 CTT22:CTT23 CJX22:CJX23 CAB22:CAB23 BQF22:BQF23 BGJ22:BGJ23 AWN22:AWN23 AMR22:AMR23 ACV22:ACV23 SZ22:SZ23 JD22:JD23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WVJ22:WVJ23 WLN22:WLN23 WBR22:WBR23 VRV22:VRV23 VHZ22:VHZ23 UYD22:UYD23 UOH22:UOH23 UEL22:UEL23 TUP22:TUP23 TKT22:TKT23 TAX22:TAX23 SRB22:SRB23 SHF22:SHF23 RXJ22:RXJ23 RNN22:RNN23 RDR22:RDR23 QTV22:QTV23 QJZ22:QJZ23 QAD22:QAD23 PQH22:PQH23 PGL22:PGL23 OWP22:OWP23 OMT22:OMT23 OCX22:OCX23 NTB22:NTB23 NJF22:NJF23 MZJ22:MZJ23 MPN22:MPN23 MFR22:MFR23 LVV22:LVV23 LLZ22:LLZ23 LCD22:LCD23 KSH22:KSH23 KIL22:KIL23 JYP22:JYP23 JOT22:JOT23 JEX22:JEX23 IVB22:IVB23 ILF22:ILF23 IBJ22:IBJ23 HRN22:HRN23 HHR22:HHR23 GXV22:GXV23 GNZ22:GNZ23 GED22:GED23 FUH22:FUH23 FKL22:FKL23 FAP22:FAP23 EQT22:EQT23 EGX22:EGX23 DXB22:DXB23 DNF22:DNF23 DDJ22:DDJ23 CTN22:CTN23 CJR22:CJR23 BZV22:BZV23 BPZ22:BPZ23 BGD22:BGD23 AWH22:AWH23 AML22:AML23 ACP22:ACP23 ST22:ST23 IX22:IX23 WVG22:WVG23 WLK22:WLK23 WBO22:WBO23 VRS22:VRS23 VHW22:VHW23 UYA22:UYA23 UOE22:UOE23 UEI22:UEI23 TUM22:TUM23 TKQ22:TKQ23 TAU22:TAU23 SQY22:SQY23 SHC22:SHC23 RXG22:RXG23 RNK22:RNK23 RDO22:RDO23 QTS22:QTS23 QJW22:QJW23 QAA22:QAA23 PQE22:PQE23 PGI22:PGI23 OWM22:OWM23 OMQ22:OMQ23 OCU22:OCU23 NSY22:NSY23 NJC22:NJC23 MZG22:MZG23 MPK22:MPK23 MFO22:MFO23 LVS22:LVS23 LLW22:LLW23 LCA22:LCA23 KSE22:KSE23 KII22:KII23 JYM22:JYM23 JOQ22:JOQ23 JEU22:JEU23 IUY22:IUY23 ILC22:ILC23 IBG22:IBG23 HRK22:HRK23 HHO22:HHO23 GXS22:GXS23 GNW22:GNW23 GEA22:GEA23 FUE22:FUE23 FKI22:FKI23 FAM22:FAM23 EQQ22:EQQ23 EGU22:EGU23 DWY22:DWY23 DNC22:DNC23 DDG22:DDG23 CTK22:CTK23 CJO22:CJO23 BZS22:BZS23 BPW22:BPW23 BGA22:BGA23 AWE22:AWE23 AMI22:AMI23 ACM22:ACM23 SQ22:SQ23 IU22:IU23 N983036:N983037 N917500:N917501 N851964:N851965 N786428:N786429 N720892:N720893 N655356:N655357 N589820:N589821 N524284:N524285 N458748:N458749 N393212:N393213 N327676:N327677 N262140:N262141 N196604:N196605 N131068:N131069 N65532:N65533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IU65539:IU65540 SQ65539:SQ65540 ACM65539:ACM65540 AMI65539:AMI65540 AWE65539:AWE65540 BGA65539:BGA65540 BPW65539:BPW65540 BZS65539:BZS65540 CJO65539:CJO65540 CTK65539:CTK65540 DDG65539:DDG65540 DNC65539:DNC65540 DWY65539:DWY65540 EGU65539:EGU65540 EQQ65539:EQQ65540 FAM65539:FAM65540 FKI65539:FKI65540 FUE65539:FUE65540 GEA65539:GEA65540 GNW65539:GNW65540 GXS65539:GXS65540 HHO65539:HHO65540 HRK65539:HRK65540 IBG65539:IBG65540 ILC65539:ILC65540 IUY65539:IUY65540 JEU65539:JEU65540 JOQ65539:JOQ65540 JYM65539:JYM65540 KII65539:KII65540 KSE65539:KSE65540 LCA65539:LCA65540 LLW65539:LLW65540 LVS65539:LVS65540 MFO65539:MFO65540 MPK65539:MPK65540 MZG65539:MZG65540 NJC65539:NJC65540 NSY65539:NSY65540 OCU65539:OCU65540 OMQ65539:OMQ65540 OWM65539:OWM65540 PGI65539:PGI65540 PQE65539:PQE65540 QAA65539:QAA65540 QJW65539:QJW65540 QTS65539:QTS65540 RDO65539:RDO65540 RNK65539:RNK65540 RXG65539:RXG65540 SHC65539:SHC65540 SQY65539:SQY65540 TAU65539:TAU65540 TKQ65539:TKQ65540 TUM65539:TUM65540 UEI65539:UEI65540 UOE65539:UOE65540 UYA65539:UYA65540 VHW65539:VHW65540 VRS65539:VRS65540 WBO65539:WBO65540 WLK65539:WLK65540 WVG65539:WVG65540 IU131075:IU131076 SQ131075:SQ131076 ACM131075:ACM131076 AMI131075:AMI131076 AWE131075:AWE131076 BGA131075:BGA131076 BPW131075:BPW131076 BZS131075:BZS131076 CJO131075:CJO131076 CTK131075:CTK131076 DDG131075:DDG131076 DNC131075:DNC131076 DWY131075:DWY131076 EGU131075:EGU131076 EQQ131075:EQQ131076 FAM131075:FAM131076 FKI131075:FKI131076 FUE131075:FUE131076 GEA131075:GEA131076 GNW131075:GNW131076 GXS131075:GXS131076 HHO131075:HHO131076 HRK131075:HRK131076 IBG131075:IBG131076 ILC131075:ILC131076 IUY131075:IUY131076 JEU131075:JEU131076 JOQ131075:JOQ131076 JYM131075:JYM131076 KII131075:KII131076 KSE131075:KSE131076 LCA131075:LCA131076 LLW131075:LLW131076 LVS131075:LVS131076 MFO131075:MFO131076 MPK131075:MPK131076 MZG131075:MZG131076 NJC131075:NJC131076 NSY131075:NSY131076 OCU131075:OCU131076 OMQ131075:OMQ131076 OWM131075:OWM131076 PGI131075:PGI131076 PQE131075:PQE131076 QAA131075:QAA131076 QJW131075:QJW131076 QTS131075:QTS131076 RDO131075:RDO131076 RNK131075:RNK131076 RXG131075:RXG131076 SHC131075:SHC131076 SQY131075:SQY131076 TAU131075:TAU131076 TKQ131075:TKQ131076 TUM131075:TUM131076 UEI131075:UEI131076 UOE131075:UOE131076 UYA131075:UYA131076 VHW131075:VHW131076 VRS131075:VRS131076 WBO131075:WBO131076 WLK131075:WLK131076 WVG131075:WVG131076 IU196611:IU196612 SQ196611:SQ196612 ACM196611:ACM196612 AMI196611:AMI196612 AWE196611:AWE196612 BGA196611:BGA196612 BPW196611:BPW196612 BZS196611:BZS196612 CJO196611:CJO196612 CTK196611:CTK196612 DDG196611:DDG196612 DNC196611:DNC196612 DWY196611:DWY196612 EGU196611:EGU196612 EQQ196611:EQQ196612 FAM196611:FAM196612 FKI196611:FKI196612 FUE196611:FUE196612 GEA196611:GEA196612 GNW196611:GNW196612 GXS196611:GXS196612 HHO196611:HHO196612 HRK196611:HRK196612 IBG196611:IBG196612 ILC196611:ILC196612 IUY196611:IUY196612 JEU196611:JEU196612 JOQ196611:JOQ196612 JYM196611:JYM196612 KII196611:KII196612 KSE196611:KSE196612 LCA196611:LCA196612 LLW196611:LLW196612 LVS196611:LVS196612 MFO196611:MFO196612 MPK196611:MPK196612 MZG196611:MZG196612 NJC196611:NJC196612 NSY196611:NSY196612 OCU196611:OCU196612 OMQ196611:OMQ196612 OWM196611:OWM196612 PGI196611:PGI196612 PQE196611:PQE196612 QAA196611:QAA196612 QJW196611:QJW196612 QTS196611:QTS196612 RDO196611:RDO196612 RNK196611:RNK196612 RXG196611:RXG196612 SHC196611:SHC196612 SQY196611:SQY196612 TAU196611:TAU196612 TKQ196611:TKQ196612 TUM196611:TUM196612 UEI196611:UEI196612 UOE196611:UOE196612 UYA196611:UYA196612 VHW196611:VHW196612 VRS196611:VRS196612 WBO196611:WBO196612 WLK196611:WLK196612 WVG196611:WVG196612 IU262147:IU262148 SQ262147:SQ262148 ACM262147:ACM262148 AMI262147:AMI262148 AWE262147:AWE262148 BGA262147:BGA262148 BPW262147:BPW262148 BZS262147:BZS262148 CJO262147:CJO262148 CTK262147:CTK262148 DDG262147:DDG262148 DNC262147:DNC262148 DWY262147:DWY262148 EGU262147:EGU262148 EQQ262147:EQQ262148 FAM262147:FAM262148 FKI262147:FKI262148 FUE262147:FUE262148 GEA262147:GEA262148 GNW262147:GNW262148 GXS262147:GXS262148 HHO262147:HHO262148 HRK262147:HRK262148 IBG262147:IBG262148 ILC262147:ILC262148 IUY262147:IUY262148 JEU262147:JEU262148 JOQ262147:JOQ262148 JYM262147:JYM262148 KII262147:KII262148 KSE262147:KSE262148 LCA262147:LCA262148 LLW262147:LLW262148 LVS262147:LVS262148 MFO262147:MFO262148 MPK262147:MPK262148 MZG262147:MZG262148 NJC262147:NJC262148 NSY262147:NSY262148 OCU262147:OCU262148 OMQ262147:OMQ262148 OWM262147:OWM262148 PGI262147:PGI262148 PQE262147:PQE262148 QAA262147:QAA262148 QJW262147:QJW262148 QTS262147:QTS262148 RDO262147:RDO262148 RNK262147:RNK262148 RXG262147:RXG262148 SHC262147:SHC262148 SQY262147:SQY262148 TAU262147:TAU262148 TKQ262147:TKQ262148 TUM262147:TUM262148 UEI262147:UEI262148 UOE262147:UOE262148 UYA262147:UYA262148 VHW262147:VHW262148 VRS262147:VRS262148 WBO262147:WBO262148 WLK262147:WLK262148 WVG262147:WVG262148 IU327683:IU327684 SQ327683:SQ327684 ACM327683:ACM327684 AMI327683:AMI327684 AWE327683:AWE327684 BGA327683:BGA327684 BPW327683:BPW327684 BZS327683:BZS327684 CJO327683:CJO327684 CTK327683:CTK327684 DDG327683:DDG327684 DNC327683:DNC327684 DWY327683:DWY327684 EGU327683:EGU327684 EQQ327683:EQQ327684 FAM327683:FAM327684 FKI327683:FKI327684 FUE327683:FUE327684 GEA327683:GEA327684 GNW327683:GNW327684 GXS327683:GXS327684 HHO327683:HHO327684 HRK327683:HRK327684 IBG327683:IBG327684 ILC327683:ILC327684 IUY327683:IUY327684 JEU327683:JEU327684 JOQ327683:JOQ327684 JYM327683:JYM327684 KII327683:KII327684 KSE327683:KSE327684 LCA327683:LCA327684 LLW327683:LLW327684 LVS327683:LVS327684 MFO327683:MFO327684 MPK327683:MPK327684 MZG327683:MZG327684 NJC327683:NJC327684 NSY327683:NSY327684 OCU327683:OCU327684 OMQ327683:OMQ327684 OWM327683:OWM327684 PGI327683:PGI327684 PQE327683:PQE327684 QAA327683:QAA327684 QJW327683:QJW327684 QTS327683:QTS327684 RDO327683:RDO327684 RNK327683:RNK327684 RXG327683:RXG327684 SHC327683:SHC327684 SQY327683:SQY327684 TAU327683:TAU327684 TKQ327683:TKQ327684 TUM327683:TUM327684 UEI327683:UEI327684 UOE327683:UOE327684 UYA327683:UYA327684 VHW327683:VHW327684 VRS327683:VRS327684 WBO327683:WBO327684 WLK327683:WLK327684 WVG327683:WVG327684 IU393219:IU393220 SQ393219:SQ393220 ACM393219:ACM393220 AMI393219:AMI393220 AWE393219:AWE393220 BGA393219:BGA393220 BPW393219:BPW393220 BZS393219:BZS393220 CJO393219:CJO393220 CTK393219:CTK393220 DDG393219:DDG393220 DNC393219:DNC393220 DWY393219:DWY393220 EGU393219:EGU393220 EQQ393219:EQQ393220 FAM393219:FAM393220 FKI393219:FKI393220 FUE393219:FUE393220 GEA393219:GEA393220 GNW393219:GNW393220 GXS393219:GXS393220 HHO393219:HHO393220 HRK393219:HRK393220 IBG393219:IBG393220 ILC393219:ILC393220 IUY393219:IUY393220 JEU393219:JEU393220 JOQ393219:JOQ393220 JYM393219:JYM393220 KII393219:KII393220 KSE393219:KSE393220 LCA393219:LCA393220 LLW393219:LLW393220 LVS393219:LVS393220 MFO393219:MFO393220 MPK393219:MPK393220 MZG393219:MZG393220 NJC393219:NJC393220 NSY393219:NSY393220 OCU393219:OCU393220 OMQ393219:OMQ393220 OWM393219:OWM393220 PGI393219:PGI393220 PQE393219:PQE393220 QAA393219:QAA393220 QJW393219:QJW393220 QTS393219:QTS393220 RDO393219:RDO393220 RNK393219:RNK393220 RXG393219:RXG393220 SHC393219:SHC393220 SQY393219:SQY393220 TAU393219:TAU393220 TKQ393219:TKQ393220 TUM393219:TUM393220 UEI393219:UEI393220 UOE393219:UOE393220 UYA393219:UYA393220 VHW393219:VHW393220 VRS393219:VRS393220 WBO393219:WBO393220 WLK393219:WLK393220 WVG393219:WVG393220 IU458755:IU458756 SQ458755:SQ458756 ACM458755:ACM458756 AMI458755:AMI458756 AWE458755:AWE458756 BGA458755:BGA458756 BPW458755:BPW458756 BZS458755:BZS458756 CJO458755:CJO458756 CTK458755:CTK458756 DDG458755:DDG458756 DNC458755:DNC458756 DWY458755:DWY458756 EGU458755:EGU458756 EQQ458755:EQQ458756 FAM458755:FAM458756 FKI458755:FKI458756 FUE458755:FUE458756 GEA458755:GEA458756 GNW458755:GNW458756 GXS458755:GXS458756 HHO458755:HHO458756 HRK458755:HRK458756 IBG458755:IBG458756 ILC458755:ILC458756 IUY458755:IUY458756 JEU458755:JEU458756 JOQ458755:JOQ458756 JYM458755:JYM458756 KII458755:KII458756 KSE458755:KSE458756 LCA458755:LCA458756 LLW458755:LLW458756 LVS458755:LVS458756 MFO458755:MFO458756 MPK458755:MPK458756 MZG458755:MZG458756 NJC458755:NJC458756 NSY458755:NSY458756 OCU458755:OCU458756 OMQ458755:OMQ458756 OWM458755:OWM458756 PGI458755:PGI458756 PQE458755:PQE458756 QAA458755:QAA458756 QJW458755:QJW458756 QTS458755:QTS458756 RDO458755:RDO458756 RNK458755:RNK458756 RXG458755:RXG458756 SHC458755:SHC458756 SQY458755:SQY458756 TAU458755:TAU458756 TKQ458755:TKQ458756 TUM458755:TUM458756 UEI458755:UEI458756 UOE458755:UOE458756 UYA458755:UYA458756 VHW458755:VHW458756 VRS458755:VRS458756 WBO458755:WBO458756 WLK458755:WLK458756 WVG458755:WVG458756 IU524291:IU524292 SQ524291:SQ524292 ACM524291:ACM524292 AMI524291:AMI524292 AWE524291:AWE524292 BGA524291:BGA524292 BPW524291:BPW524292 BZS524291:BZS524292 CJO524291:CJO524292 CTK524291:CTK524292 DDG524291:DDG524292 DNC524291:DNC524292 DWY524291:DWY524292 EGU524291:EGU524292 EQQ524291:EQQ524292 FAM524291:FAM524292 FKI524291:FKI524292 FUE524291:FUE524292 GEA524291:GEA524292 GNW524291:GNW524292 GXS524291:GXS524292 HHO524291:HHO524292 HRK524291:HRK524292 IBG524291:IBG524292 ILC524291:ILC524292 IUY524291:IUY524292 JEU524291:JEU524292 JOQ524291:JOQ524292 JYM524291:JYM524292 KII524291:KII524292 KSE524291:KSE524292 LCA524291:LCA524292 LLW524291:LLW524292 LVS524291:LVS524292 MFO524291:MFO524292 MPK524291:MPK524292 MZG524291:MZG524292 NJC524291:NJC524292 NSY524291:NSY524292 OCU524291:OCU524292 OMQ524291:OMQ524292 OWM524291:OWM524292 PGI524291:PGI524292 PQE524291:PQE524292 QAA524291:QAA524292 QJW524291:QJW524292 QTS524291:QTS524292 RDO524291:RDO524292 RNK524291:RNK524292 RXG524291:RXG524292 SHC524291:SHC524292 SQY524291:SQY524292 TAU524291:TAU524292 TKQ524291:TKQ524292 TUM524291:TUM524292 UEI524291:UEI524292 UOE524291:UOE524292 UYA524291:UYA524292 VHW524291:VHW524292 VRS524291:VRS524292 WBO524291:WBO524292 WLK524291:WLK524292 WVG524291:WVG524292 IU589827:IU589828 SQ589827:SQ589828 ACM589827:ACM589828 AMI589827:AMI589828 AWE589827:AWE589828 BGA589827:BGA589828 BPW589827:BPW589828 BZS589827:BZS589828 CJO589827:CJO589828 CTK589827:CTK589828 DDG589827:DDG589828 DNC589827:DNC589828 DWY589827:DWY589828 EGU589827:EGU589828 EQQ589827:EQQ589828 FAM589827:FAM589828 FKI589827:FKI589828 FUE589827:FUE589828 GEA589827:GEA589828 GNW589827:GNW589828 GXS589827:GXS589828 HHO589827:HHO589828 HRK589827:HRK589828 IBG589827:IBG589828 ILC589827:ILC589828 IUY589827:IUY589828 JEU589827:JEU589828 JOQ589827:JOQ589828 JYM589827:JYM589828 KII589827:KII589828 KSE589827:KSE589828 LCA589827:LCA589828 LLW589827:LLW589828 LVS589827:LVS589828 MFO589827:MFO589828 MPK589827:MPK589828 MZG589827:MZG589828 NJC589827:NJC589828 NSY589827:NSY589828 OCU589827:OCU589828 OMQ589827:OMQ589828 OWM589827:OWM589828 PGI589827:PGI589828 PQE589827:PQE589828 QAA589827:QAA589828 QJW589827:QJW589828 QTS589827:QTS589828 RDO589827:RDO589828 RNK589827:RNK589828 RXG589827:RXG589828 SHC589827:SHC589828 SQY589827:SQY589828 TAU589827:TAU589828 TKQ589827:TKQ589828 TUM589827:TUM589828 UEI589827:UEI589828 UOE589827:UOE589828 UYA589827:UYA589828 VHW589827:VHW589828 VRS589827:VRS589828 WBO589827:WBO589828 WLK589827:WLK589828 WVG589827:WVG589828 IU655363:IU655364 SQ655363:SQ655364 ACM655363:ACM655364 AMI655363:AMI655364 AWE655363:AWE655364 BGA655363:BGA655364 BPW655363:BPW655364 BZS655363:BZS655364 CJO655363:CJO655364 CTK655363:CTK655364 DDG655363:DDG655364 DNC655363:DNC655364 DWY655363:DWY655364 EGU655363:EGU655364 EQQ655363:EQQ655364 FAM655363:FAM655364 FKI655363:FKI655364 FUE655363:FUE655364 GEA655363:GEA655364 GNW655363:GNW655364 GXS655363:GXS655364 HHO655363:HHO655364 HRK655363:HRK655364 IBG655363:IBG655364 ILC655363:ILC655364 IUY655363:IUY655364 JEU655363:JEU655364 JOQ655363:JOQ655364 JYM655363:JYM655364 KII655363:KII655364 KSE655363:KSE655364 LCA655363:LCA655364 LLW655363:LLW655364 LVS655363:LVS655364 MFO655363:MFO655364 MPK655363:MPK655364 MZG655363:MZG655364 NJC655363:NJC655364 NSY655363:NSY655364 OCU655363:OCU655364 OMQ655363:OMQ655364 OWM655363:OWM655364 PGI655363:PGI655364 PQE655363:PQE655364 QAA655363:QAA655364 QJW655363:QJW655364 QTS655363:QTS655364 RDO655363:RDO655364 RNK655363:RNK655364 RXG655363:RXG655364 SHC655363:SHC655364 SQY655363:SQY655364 TAU655363:TAU655364 TKQ655363:TKQ655364 TUM655363:TUM655364 UEI655363:UEI655364 UOE655363:UOE655364 UYA655363:UYA655364 VHW655363:VHW655364 VRS655363:VRS655364 WBO655363:WBO655364 WLK655363:WLK655364 WVG655363:WVG655364 IU720899:IU720900 SQ720899:SQ720900 ACM720899:ACM720900 AMI720899:AMI720900 AWE720899:AWE720900 BGA720899:BGA720900 BPW720899:BPW720900 BZS720899:BZS720900 CJO720899:CJO720900 CTK720899:CTK720900 DDG720899:DDG720900 DNC720899:DNC720900 DWY720899:DWY720900 EGU720899:EGU720900 EQQ720899:EQQ720900 FAM720899:FAM720900 FKI720899:FKI720900 FUE720899:FUE720900 GEA720899:GEA720900 GNW720899:GNW720900 GXS720899:GXS720900 HHO720899:HHO720900 HRK720899:HRK720900 IBG720899:IBG720900 ILC720899:ILC720900 IUY720899:IUY720900 JEU720899:JEU720900 JOQ720899:JOQ720900 JYM720899:JYM720900 KII720899:KII720900 KSE720899:KSE720900 LCA720899:LCA720900 LLW720899:LLW720900 LVS720899:LVS720900 MFO720899:MFO720900 MPK720899:MPK720900 MZG720899:MZG720900 NJC720899:NJC720900 NSY720899:NSY720900 OCU720899:OCU720900 OMQ720899:OMQ720900 OWM720899:OWM720900 PGI720899:PGI720900 PQE720899:PQE720900 QAA720899:QAA720900 QJW720899:QJW720900 QTS720899:QTS720900 RDO720899:RDO720900 RNK720899:RNK720900 RXG720899:RXG720900 SHC720899:SHC720900 SQY720899:SQY720900 TAU720899:TAU720900 TKQ720899:TKQ720900 TUM720899:TUM720900 UEI720899:UEI720900 UOE720899:UOE720900 UYA720899:UYA720900 VHW720899:VHW720900 VRS720899:VRS720900 WBO720899:WBO720900 WLK720899:WLK720900 WVG720899:WVG720900 IU786435:IU786436 SQ786435:SQ786436 ACM786435:ACM786436 AMI786435:AMI786436 AWE786435:AWE786436 BGA786435:BGA786436 BPW786435:BPW786436 BZS786435:BZS786436 CJO786435:CJO786436 CTK786435:CTK786436 DDG786435:DDG786436 DNC786435:DNC786436 DWY786435:DWY786436 EGU786435:EGU786436 EQQ786435:EQQ786436 FAM786435:FAM786436 FKI786435:FKI786436 FUE786435:FUE786436 GEA786435:GEA786436 GNW786435:GNW786436 GXS786435:GXS786436 HHO786435:HHO786436 HRK786435:HRK786436 IBG786435:IBG786436 ILC786435:ILC786436 IUY786435:IUY786436 JEU786435:JEU786436 JOQ786435:JOQ786436 JYM786435:JYM786436 KII786435:KII786436 KSE786435:KSE786436 LCA786435:LCA786436 LLW786435:LLW786436 LVS786435:LVS786436 MFO786435:MFO786436 MPK786435:MPK786436 MZG786435:MZG786436 NJC786435:NJC786436 NSY786435:NSY786436 OCU786435:OCU786436 OMQ786435:OMQ786436 OWM786435:OWM786436 PGI786435:PGI786436 PQE786435:PQE786436 QAA786435:QAA786436 QJW786435:QJW786436 QTS786435:QTS786436 RDO786435:RDO786436 RNK786435:RNK786436 RXG786435:RXG786436 SHC786435:SHC786436 SQY786435:SQY786436 TAU786435:TAU786436 TKQ786435:TKQ786436 TUM786435:TUM786436 UEI786435:UEI786436 UOE786435:UOE786436 UYA786435:UYA786436 VHW786435:VHW786436 VRS786435:VRS786436 WBO786435:WBO786436 WLK786435:WLK786436 WVG786435:WVG786436 IU851971:IU851972 SQ851971:SQ851972 ACM851971:ACM851972 AMI851971:AMI851972 AWE851971:AWE851972 BGA851971:BGA851972 BPW851971:BPW851972 BZS851971:BZS851972 CJO851971:CJO851972 CTK851971:CTK851972 DDG851971:DDG851972 DNC851971:DNC851972 DWY851971:DWY851972 EGU851971:EGU851972 EQQ851971:EQQ851972 FAM851971:FAM851972 FKI851971:FKI851972 FUE851971:FUE851972 GEA851971:GEA851972 GNW851971:GNW851972 GXS851971:GXS851972 HHO851971:HHO851972 HRK851971:HRK851972 IBG851971:IBG851972 ILC851971:ILC851972 IUY851971:IUY851972 JEU851971:JEU851972 JOQ851971:JOQ851972 JYM851971:JYM851972 KII851971:KII851972 KSE851971:KSE851972 LCA851971:LCA851972 LLW851971:LLW851972 LVS851971:LVS851972 MFO851971:MFO851972 MPK851971:MPK851972 MZG851971:MZG851972 NJC851971:NJC851972 NSY851971:NSY851972 OCU851971:OCU851972 OMQ851971:OMQ851972 OWM851971:OWM851972 PGI851971:PGI851972 PQE851971:PQE851972 QAA851971:QAA851972 QJW851971:QJW851972 QTS851971:QTS851972 RDO851971:RDO851972 RNK851971:RNK851972 RXG851971:RXG851972 SHC851971:SHC851972 SQY851971:SQY851972 TAU851971:TAU851972 TKQ851971:TKQ851972 TUM851971:TUM851972 UEI851971:UEI851972 UOE851971:UOE851972 UYA851971:UYA851972 VHW851971:VHW851972 VRS851971:VRS851972 WBO851971:WBO851972 WLK851971:WLK851972 WVG851971:WVG851972 IU917507:IU917508 SQ917507:SQ917508 ACM917507:ACM917508 AMI917507:AMI917508 AWE917507:AWE917508 BGA917507:BGA917508 BPW917507:BPW917508 BZS917507:BZS917508 CJO917507:CJO917508 CTK917507:CTK917508 DDG917507:DDG917508 DNC917507:DNC917508 DWY917507:DWY917508 EGU917507:EGU917508 EQQ917507:EQQ917508 FAM917507:FAM917508 FKI917507:FKI917508 FUE917507:FUE917508 GEA917507:GEA917508 GNW917507:GNW917508 GXS917507:GXS917508 HHO917507:HHO917508 HRK917507:HRK917508 IBG917507:IBG917508 ILC917507:ILC917508 IUY917507:IUY917508 JEU917507:JEU917508 JOQ917507:JOQ917508 JYM917507:JYM917508 KII917507:KII917508 KSE917507:KSE917508 LCA917507:LCA917508 LLW917507:LLW917508 LVS917507:LVS917508 MFO917507:MFO917508 MPK917507:MPK917508 MZG917507:MZG917508 NJC917507:NJC917508 NSY917507:NSY917508 OCU917507:OCU917508 OMQ917507:OMQ917508 OWM917507:OWM917508 PGI917507:PGI917508 PQE917507:PQE917508 QAA917507:QAA917508 QJW917507:QJW917508 QTS917507:QTS917508 RDO917507:RDO917508 RNK917507:RNK917508 RXG917507:RXG917508 SHC917507:SHC917508 SQY917507:SQY917508 TAU917507:TAU917508 TKQ917507:TKQ917508 TUM917507:TUM917508 UEI917507:UEI917508 UOE917507:UOE917508 UYA917507:UYA917508 VHW917507:VHW917508 VRS917507:VRS917508 WBO917507:WBO917508 WLK917507:WLK917508 WVG917507:WVG917508 IU983043:IU983044 SQ983043:SQ983044 ACM983043:ACM983044 AMI983043:AMI983044 AWE983043:AWE983044 BGA983043:BGA983044 BPW983043:BPW983044 BZS983043:BZS983044 CJO983043:CJO983044 CTK983043:CTK983044 DDG983043:DDG983044 DNC983043:DNC983044 DWY983043:DWY983044 EGU983043:EGU983044 EQQ983043:EQQ983044 FAM983043:FAM983044 FKI983043:FKI983044 FUE983043:FUE983044 GEA983043:GEA983044 GNW983043:GNW983044 GXS983043:GXS983044 HHO983043:HHO983044 HRK983043:HRK983044 IBG983043:IBG983044 ILC983043:ILC983044 IUY983043:IUY983044 JEU983043:JEU983044 JOQ983043:JOQ983044 JYM983043:JYM983044 KII983043:KII983044 KSE983043:KSE983044 LCA983043:LCA983044 LLW983043:LLW983044 LVS983043:LVS983044 MFO983043:MFO983044 MPK983043:MPK983044 MZG983043:MZG983044 NJC983043:NJC983044 NSY983043:NSY983044 OCU983043:OCU983044 OMQ983043:OMQ983044 OWM983043:OWM983044 PGI983043:PGI983044 PQE983043:PQE983044 QAA983043:QAA983044 QJW983043:QJW983044 QTS983043:QTS983044 RDO983043:RDO983044 RNK983043:RNK983044 RXG983043:RXG983044 SHC983043:SHC983044 SQY983043:SQY983044 TAU983043:TAU983044 TKQ983043:TKQ983044 TUM983043:TUM983044 UEI983043:UEI983044 UOE983043:UOE983044 UYA983043:UYA983044 VHW983043:VHW983044 VRS983043:VRS983044 WBO983043:WBO983044 WLK983043:WLK983044 WVG983043:WVG983044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WVM983043:WVM983044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JA65554:JA65555 SW65554:SW65555 ACS65554:ACS65555 AMO65554:AMO65555 AWK65554:AWK65555 BGG65554:BGG65555 BQC65554:BQC65555 BZY65554:BZY65555 CJU65554:CJU65555 CTQ65554:CTQ65555 DDM65554:DDM65555 DNI65554:DNI65555 DXE65554:DXE65555 EHA65554:EHA65555 EQW65554:EQW65555 FAS65554:FAS65555 FKO65554:FKO65555 FUK65554:FUK65555 GEG65554:GEG65555 GOC65554:GOC65555 GXY65554:GXY65555 HHU65554:HHU65555 HRQ65554:HRQ65555 IBM65554:IBM65555 ILI65554:ILI65555 IVE65554:IVE65555 JFA65554:JFA65555 JOW65554:JOW65555 JYS65554:JYS65555 KIO65554:KIO65555 KSK65554:KSK65555 LCG65554:LCG65555 LMC65554:LMC65555 LVY65554:LVY65555 MFU65554:MFU65555 MPQ65554:MPQ65555 MZM65554:MZM65555 NJI65554:NJI65555 NTE65554:NTE65555 ODA65554:ODA65555 OMW65554:OMW65555 OWS65554:OWS65555 PGO65554:PGO65555 PQK65554:PQK65555 QAG65554:QAG65555 QKC65554:QKC65555 QTY65554:QTY65555 RDU65554:RDU65555 RNQ65554:RNQ65555 RXM65554:RXM65555 SHI65554:SHI65555 SRE65554:SRE65555 TBA65554:TBA65555 TKW65554:TKW65555 TUS65554:TUS65555 UEO65554:UEO65555 UOK65554:UOK65555 UYG65554:UYG65555 VIC65554:VIC65555 VRY65554:VRY65555 WBU65554:WBU65555 WLQ65554:WLQ65555 WVM65554:WVM65555 JA131090:JA131091 SW131090:SW131091 ACS131090:ACS131091 AMO131090:AMO131091 AWK131090:AWK131091 BGG131090:BGG131091 BQC131090:BQC131091 BZY131090:BZY131091 CJU131090:CJU131091 CTQ131090:CTQ131091 DDM131090:DDM131091 DNI131090:DNI131091 DXE131090:DXE131091 EHA131090:EHA131091 EQW131090:EQW131091 FAS131090:FAS131091 FKO131090:FKO131091 FUK131090:FUK131091 GEG131090:GEG131091 GOC131090:GOC131091 GXY131090:GXY131091 HHU131090:HHU131091 HRQ131090:HRQ131091 IBM131090:IBM131091 ILI131090:ILI131091 IVE131090:IVE131091 JFA131090:JFA131091 JOW131090:JOW131091 JYS131090:JYS131091 KIO131090:KIO131091 KSK131090:KSK131091 LCG131090:LCG131091 LMC131090:LMC131091 LVY131090:LVY131091 MFU131090:MFU131091 MPQ131090:MPQ131091 MZM131090:MZM131091 NJI131090:NJI131091 NTE131090:NTE131091 ODA131090:ODA131091 OMW131090:OMW131091 OWS131090:OWS131091 PGO131090:PGO131091 PQK131090:PQK131091 QAG131090:QAG131091 QKC131090:QKC131091 QTY131090:QTY131091 RDU131090:RDU131091 RNQ131090:RNQ131091 RXM131090:RXM131091 SHI131090:SHI131091 SRE131090:SRE131091 TBA131090:TBA131091 TKW131090:TKW131091 TUS131090:TUS131091 UEO131090:UEO131091 UOK131090:UOK131091 UYG131090:UYG131091 VIC131090:VIC131091 VRY131090:VRY131091 WBU131090:WBU131091 WLQ131090:WLQ131091 WVM131090:WVM131091 JA196626:JA196627 SW196626:SW196627 ACS196626:ACS196627 AMO196626:AMO196627 AWK196626:AWK196627 BGG196626:BGG196627 BQC196626:BQC196627 BZY196626:BZY196627 CJU196626:CJU196627 CTQ196626:CTQ196627 DDM196626:DDM196627 DNI196626:DNI196627 DXE196626:DXE196627 EHA196626:EHA196627 EQW196626:EQW196627 FAS196626:FAS196627 FKO196626:FKO196627 FUK196626:FUK196627 GEG196626:GEG196627 GOC196626:GOC196627 GXY196626:GXY196627 HHU196626:HHU196627 HRQ196626:HRQ196627 IBM196626:IBM196627 ILI196626:ILI196627 IVE196626:IVE196627 JFA196626:JFA196627 JOW196626:JOW196627 JYS196626:JYS196627 KIO196626:KIO196627 KSK196626:KSK196627 LCG196626:LCG196627 LMC196626:LMC196627 LVY196626:LVY196627 MFU196626:MFU196627 MPQ196626:MPQ196627 MZM196626:MZM196627 NJI196626:NJI196627 NTE196626:NTE196627 ODA196626:ODA196627 OMW196626:OMW196627 OWS196626:OWS196627 PGO196626:PGO196627 PQK196626:PQK196627 QAG196626:QAG196627 QKC196626:QKC196627 QTY196626:QTY196627 RDU196626:RDU196627 RNQ196626:RNQ196627 RXM196626:RXM196627 SHI196626:SHI196627 SRE196626:SRE196627 TBA196626:TBA196627 TKW196626:TKW196627 TUS196626:TUS196627 UEO196626:UEO196627 UOK196626:UOK196627 UYG196626:UYG196627 VIC196626:VIC196627 VRY196626:VRY196627 WBU196626:WBU196627 WLQ196626:WLQ196627 WVM196626:WVM196627 JA262162:JA262163 SW262162:SW262163 ACS262162:ACS262163 AMO262162:AMO262163 AWK262162:AWK262163 BGG262162:BGG262163 BQC262162:BQC262163 BZY262162:BZY262163 CJU262162:CJU262163 CTQ262162:CTQ262163 DDM262162:DDM262163 DNI262162:DNI262163 DXE262162:DXE262163 EHA262162:EHA262163 EQW262162:EQW262163 FAS262162:FAS262163 FKO262162:FKO262163 FUK262162:FUK262163 GEG262162:GEG262163 GOC262162:GOC262163 GXY262162:GXY262163 HHU262162:HHU262163 HRQ262162:HRQ262163 IBM262162:IBM262163 ILI262162:ILI262163 IVE262162:IVE262163 JFA262162:JFA262163 JOW262162:JOW262163 JYS262162:JYS262163 KIO262162:KIO262163 KSK262162:KSK262163 LCG262162:LCG262163 LMC262162:LMC262163 LVY262162:LVY262163 MFU262162:MFU262163 MPQ262162:MPQ262163 MZM262162:MZM262163 NJI262162:NJI262163 NTE262162:NTE262163 ODA262162:ODA262163 OMW262162:OMW262163 OWS262162:OWS262163 PGO262162:PGO262163 PQK262162:PQK262163 QAG262162:QAG262163 QKC262162:QKC262163 QTY262162:QTY262163 RDU262162:RDU262163 RNQ262162:RNQ262163 RXM262162:RXM262163 SHI262162:SHI262163 SRE262162:SRE262163 TBA262162:TBA262163 TKW262162:TKW262163 TUS262162:TUS262163 UEO262162:UEO262163 UOK262162:UOK262163 UYG262162:UYG262163 VIC262162:VIC262163 VRY262162:VRY262163 WBU262162:WBU262163 WLQ262162:WLQ262163 WVM262162:WVM262163 JA327698:JA327699 SW327698:SW327699 ACS327698:ACS327699 AMO327698:AMO327699 AWK327698:AWK327699 BGG327698:BGG327699 BQC327698:BQC327699 BZY327698:BZY327699 CJU327698:CJU327699 CTQ327698:CTQ327699 DDM327698:DDM327699 DNI327698:DNI327699 DXE327698:DXE327699 EHA327698:EHA327699 EQW327698:EQW327699 FAS327698:FAS327699 FKO327698:FKO327699 FUK327698:FUK327699 GEG327698:GEG327699 GOC327698:GOC327699 GXY327698:GXY327699 HHU327698:HHU327699 HRQ327698:HRQ327699 IBM327698:IBM327699 ILI327698:ILI327699 IVE327698:IVE327699 JFA327698:JFA327699 JOW327698:JOW327699 JYS327698:JYS327699 KIO327698:KIO327699 KSK327698:KSK327699 LCG327698:LCG327699 LMC327698:LMC327699 LVY327698:LVY327699 MFU327698:MFU327699 MPQ327698:MPQ327699 MZM327698:MZM327699 NJI327698:NJI327699 NTE327698:NTE327699 ODA327698:ODA327699 OMW327698:OMW327699 OWS327698:OWS327699 PGO327698:PGO327699 PQK327698:PQK327699 QAG327698:QAG327699 QKC327698:QKC327699 QTY327698:QTY327699 RDU327698:RDU327699 RNQ327698:RNQ327699 RXM327698:RXM327699 SHI327698:SHI327699 SRE327698:SRE327699 TBA327698:TBA327699 TKW327698:TKW327699 TUS327698:TUS327699 UEO327698:UEO327699 UOK327698:UOK327699 UYG327698:UYG327699 VIC327698:VIC327699 VRY327698:VRY327699 WBU327698:WBU327699 WLQ327698:WLQ327699 WVM327698:WVM327699 JA393234:JA393235 SW393234:SW393235 ACS393234:ACS393235 AMO393234:AMO393235 AWK393234:AWK393235 BGG393234:BGG393235 BQC393234:BQC393235 BZY393234:BZY393235 CJU393234:CJU393235 CTQ393234:CTQ393235 DDM393234:DDM393235 DNI393234:DNI393235 DXE393234:DXE393235 EHA393234:EHA393235 EQW393234:EQW393235 FAS393234:FAS393235 FKO393234:FKO393235 FUK393234:FUK393235 GEG393234:GEG393235 GOC393234:GOC393235 GXY393234:GXY393235 HHU393234:HHU393235 HRQ393234:HRQ393235 IBM393234:IBM393235 ILI393234:ILI393235 IVE393234:IVE393235 JFA393234:JFA393235 JOW393234:JOW393235 JYS393234:JYS393235 KIO393234:KIO393235 KSK393234:KSK393235 LCG393234:LCG393235 LMC393234:LMC393235 LVY393234:LVY393235 MFU393234:MFU393235 MPQ393234:MPQ393235 MZM393234:MZM393235 NJI393234:NJI393235 NTE393234:NTE393235 ODA393234:ODA393235 OMW393234:OMW393235 OWS393234:OWS393235 PGO393234:PGO393235 PQK393234:PQK393235 QAG393234:QAG393235 QKC393234:QKC393235 QTY393234:QTY393235 RDU393234:RDU393235 RNQ393234:RNQ393235 RXM393234:RXM393235 SHI393234:SHI393235 SRE393234:SRE393235 TBA393234:TBA393235 TKW393234:TKW393235 TUS393234:TUS393235 UEO393234:UEO393235 UOK393234:UOK393235 UYG393234:UYG393235 VIC393234:VIC393235 VRY393234:VRY393235 WBU393234:WBU393235 WLQ393234:WLQ393235 WVM393234:WVM393235 JA458770:JA458771 SW458770:SW458771 ACS458770:ACS458771 AMO458770:AMO458771 AWK458770:AWK458771 BGG458770:BGG458771 BQC458770:BQC458771 BZY458770:BZY458771 CJU458770:CJU458771 CTQ458770:CTQ458771 DDM458770:DDM458771 DNI458770:DNI458771 DXE458770:DXE458771 EHA458770:EHA458771 EQW458770:EQW458771 FAS458770:FAS458771 FKO458770:FKO458771 FUK458770:FUK458771 GEG458770:GEG458771 GOC458770:GOC458771 GXY458770:GXY458771 HHU458770:HHU458771 HRQ458770:HRQ458771 IBM458770:IBM458771 ILI458770:ILI458771 IVE458770:IVE458771 JFA458770:JFA458771 JOW458770:JOW458771 JYS458770:JYS458771 KIO458770:KIO458771 KSK458770:KSK458771 LCG458770:LCG458771 LMC458770:LMC458771 LVY458770:LVY458771 MFU458770:MFU458771 MPQ458770:MPQ458771 MZM458770:MZM458771 NJI458770:NJI458771 NTE458770:NTE458771 ODA458770:ODA458771 OMW458770:OMW458771 OWS458770:OWS458771 PGO458770:PGO458771 PQK458770:PQK458771 QAG458770:QAG458771 QKC458770:QKC458771 QTY458770:QTY458771 RDU458770:RDU458771 RNQ458770:RNQ458771 RXM458770:RXM458771 SHI458770:SHI458771 SRE458770:SRE458771 TBA458770:TBA458771 TKW458770:TKW458771 TUS458770:TUS458771 UEO458770:UEO458771 UOK458770:UOK458771 UYG458770:UYG458771 VIC458770:VIC458771 VRY458770:VRY458771 WBU458770:WBU458771 WLQ458770:WLQ458771 WVM458770:WVM458771 JA524306:JA524307 SW524306:SW524307 ACS524306:ACS524307 AMO524306:AMO524307 AWK524306:AWK524307 BGG524306:BGG524307 BQC524306:BQC524307 BZY524306:BZY524307 CJU524306:CJU524307 CTQ524306:CTQ524307 DDM524306:DDM524307 DNI524306:DNI524307 DXE524306:DXE524307 EHA524306:EHA524307 EQW524306:EQW524307 FAS524306:FAS524307 FKO524306:FKO524307 FUK524306:FUK524307 GEG524306:GEG524307 GOC524306:GOC524307 GXY524306:GXY524307 HHU524306:HHU524307 HRQ524306:HRQ524307 IBM524306:IBM524307 ILI524306:ILI524307 IVE524306:IVE524307 JFA524306:JFA524307 JOW524306:JOW524307 JYS524306:JYS524307 KIO524306:KIO524307 KSK524306:KSK524307 LCG524306:LCG524307 LMC524306:LMC524307 LVY524306:LVY524307 MFU524306:MFU524307 MPQ524306:MPQ524307 MZM524306:MZM524307 NJI524306:NJI524307 NTE524306:NTE524307 ODA524306:ODA524307 OMW524306:OMW524307 OWS524306:OWS524307 PGO524306:PGO524307 PQK524306:PQK524307 QAG524306:QAG524307 QKC524306:QKC524307 QTY524306:QTY524307 RDU524306:RDU524307 RNQ524306:RNQ524307 RXM524306:RXM524307 SHI524306:SHI524307 SRE524306:SRE524307 TBA524306:TBA524307 TKW524306:TKW524307 TUS524306:TUS524307 UEO524306:UEO524307 UOK524306:UOK524307 UYG524306:UYG524307 VIC524306:VIC524307 VRY524306:VRY524307 WBU524306:WBU524307 WLQ524306:WLQ524307 WVM524306:WVM524307 JA589842:JA589843 SW589842:SW589843 ACS589842:ACS589843 AMO589842:AMO589843 AWK589842:AWK589843 BGG589842:BGG589843 BQC589842:BQC589843 BZY589842:BZY589843 CJU589842:CJU589843 CTQ589842:CTQ589843 DDM589842:DDM589843 DNI589842:DNI589843 DXE589842:DXE589843 EHA589842:EHA589843 EQW589842:EQW589843 FAS589842:FAS589843 FKO589842:FKO589843 FUK589842:FUK589843 GEG589842:GEG589843 GOC589842:GOC589843 GXY589842:GXY589843 HHU589842:HHU589843 HRQ589842:HRQ589843 IBM589842:IBM589843 ILI589842:ILI589843 IVE589842:IVE589843 JFA589842:JFA589843 JOW589842:JOW589843 JYS589842:JYS589843 KIO589842:KIO589843 KSK589842:KSK589843 LCG589842:LCG589843 LMC589842:LMC589843 LVY589842:LVY589843 MFU589842:MFU589843 MPQ589842:MPQ589843 MZM589842:MZM589843 NJI589842:NJI589843 NTE589842:NTE589843 ODA589842:ODA589843 OMW589842:OMW589843 OWS589842:OWS589843 PGO589842:PGO589843 PQK589842:PQK589843 QAG589842:QAG589843 QKC589842:QKC589843 QTY589842:QTY589843 RDU589842:RDU589843 RNQ589842:RNQ589843 RXM589842:RXM589843 SHI589842:SHI589843 SRE589842:SRE589843 TBA589842:TBA589843 TKW589842:TKW589843 TUS589842:TUS589843 UEO589842:UEO589843 UOK589842:UOK589843 UYG589842:UYG589843 VIC589842:VIC589843 VRY589842:VRY589843 WBU589842:WBU589843 WLQ589842:WLQ589843 WVM589842:WVM589843 JA655378:JA655379 SW655378:SW655379 ACS655378:ACS655379 AMO655378:AMO655379 AWK655378:AWK655379 BGG655378:BGG655379 BQC655378:BQC655379 BZY655378:BZY655379 CJU655378:CJU655379 CTQ655378:CTQ655379 DDM655378:DDM655379 DNI655378:DNI655379 DXE655378:DXE655379 EHA655378:EHA655379 EQW655378:EQW655379 FAS655378:FAS655379 FKO655378:FKO655379 FUK655378:FUK655379 GEG655378:GEG655379 GOC655378:GOC655379 GXY655378:GXY655379 HHU655378:HHU655379 HRQ655378:HRQ655379 IBM655378:IBM655379 ILI655378:ILI655379 IVE655378:IVE655379 JFA655378:JFA655379 JOW655378:JOW655379 JYS655378:JYS655379 KIO655378:KIO655379 KSK655378:KSK655379 LCG655378:LCG655379 LMC655378:LMC655379 LVY655378:LVY655379 MFU655378:MFU655379 MPQ655378:MPQ655379 MZM655378:MZM655379 NJI655378:NJI655379 NTE655378:NTE655379 ODA655378:ODA655379 OMW655378:OMW655379 OWS655378:OWS655379 PGO655378:PGO655379 PQK655378:PQK655379 QAG655378:QAG655379 QKC655378:QKC655379 QTY655378:QTY655379 RDU655378:RDU655379 RNQ655378:RNQ655379 RXM655378:RXM655379 SHI655378:SHI655379 SRE655378:SRE655379 TBA655378:TBA655379 TKW655378:TKW655379 TUS655378:TUS655379 UEO655378:UEO655379 UOK655378:UOK655379 UYG655378:UYG655379 VIC655378:VIC655379 VRY655378:VRY655379 WBU655378:WBU655379 WLQ655378:WLQ655379 WVM655378:WVM655379 JA720914:JA720915 SW720914:SW720915 ACS720914:ACS720915 AMO720914:AMO720915 AWK720914:AWK720915 BGG720914:BGG720915 BQC720914:BQC720915 BZY720914:BZY720915 CJU720914:CJU720915 CTQ720914:CTQ720915 DDM720914:DDM720915 DNI720914:DNI720915 DXE720914:DXE720915 EHA720914:EHA720915 EQW720914:EQW720915 FAS720914:FAS720915 FKO720914:FKO720915 FUK720914:FUK720915 GEG720914:GEG720915 GOC720914:GOC720915 GXY720914:GXY720915 HHU720914:HHU720915 HRQ720914:HRQ720915 IBM720914:IBM720915 ILI720914:ILI720915 IVE720914:IVE720915 JFA720914:JFA720915 JOW720914:JOW720915 JYS720914:JYS720915 KIO720914:KIO720915 KSK720914:KSK720915 LCG720914:LCG720915 LMC720914:LMC720915 LVY720914:LVY720915 MFU720914:MFU720915 MPQ720914:MPQ720915 MZM720914:MZM720915 NJI720914:NJI720915 NTE720914:NTE720915 ODA720914:ODA720915 OMW720914:OMW720915 OWS720914:OWS720915 PGO720914:PGO720915 PQK720914:PQK720915 QAG720914:QAG720915 QKC720914:QKC720915 QTY720914:QTY720915 RDU720914:RDU720915 RNQ720914:RNQ720915 RXM720914:RXM720915 SHI720914:SHI720915 SRE720914:SRE720915 TBA720914:TBA720915 TKW720914:TKW720915 TUS720914:TUS720915 UEO720914:UEO720915 UOK720914:UOK720915 UYG720914:UYG720915 VIC720914:VIC720915 VRY720914:VRY720915 WBU720914:WBU720915 WLQ720914:WLQ720915 WVM720914:WVM720915 JA786450:JA786451 SW786450:SW786451 ACS786450:ACS786451 AMO786450:AMO786451 AWK786450:AWK786451 BGG786450:BGG786451 BQC786450:BQC786451 BZY786450:BZY786451 CJU786450:CJU786451 CTQ786450:CTQ786451 DDM786450:DDM786451 DNI786450:DNI786451 DXE786450:DXE786451 EHA786450:EHA786451 EQW786450:EQW786451 FAS786450:FAS786451 FKO786450:FKO786451 FUK786450:FUK786451 GEG786450:GEG786451 GOC786450:GOC786451 GXY786450:GXY786451 HHU786450:HHU786451 HRQ786450:HRQ786451 IBM786450:IBM786451 ILI786450:ILI786451 IVE786450:IVE786451 JFA786450:JFA786451 JOW786450:JOW786451 JYS786450:JYS786451 KIO786450:KIO786451 KSK786450:KSK786451 LCG786450:LCG786451 LMC786450:LMC786451 LVY786450:LVY786451 MFU786450:MFU786451 MPQ786450:MPQ786451 MZM786450:MZM786451 NJI786450:NJI786451 NTE786450:NTE786451 ODA786450:ODA786451 OMW786450:OMW786451 OWS786450:OWS786451 PGO786450:PGO786451 PQK786450:PQK786451 QAG786450:QAG786451 QKC786450:QKC786451 QTY786450:QTY786451 RDU786450:RDU786451 RNQ786450:RNQ786451 RXM786450:RXM786451 SHI786450:SHI786451 SRE786450:SRE786451 TBA786450:TBA786451 TKW786450:TKW786451 TUS786450:TUS786451 UEO786450:UEO786451 UOK786450:UOK786451 UYG786450:UYG786451 VIC786450:VIC786451 VRY786450:VRY786451 WBU786450:WBU786451 WLQ786450:WLQ786451 WVM786450:WVM786451 JA851986:JA851987 SW851986:SW851987 ACS851986:ACS851987 AMO851986:AMO851987 AWK851986:AWK851987 BGG851986:BGG851987 BQC851986:BQC851987 BZY851986:BZY851987 CJU851986:CJU851987 CTQ851986:CTQ851987 DDM851986:DDM851987 DNI851986:DNI851987 DXE851986:DXE851987 EHA851986:EHA851987 EQW851986:EQW851987 FAS851986:FAS851987 FKO851986:FKO851987 FUK851986:FUK851987 GEG851986:GEG851987 GOC851986:GOC851987 GXY851986:GXY851987 HHU851986:HHU851987 HRQ851986:HRQ851987 IBM851986:IBM851987 ILI851986:ILI851987 IVE851986:IVE851987 JFA851986:JFA851987 JOW851986:JOW851987 JYS851986:JYS851987 KIO851986:KIO851987 KSK851986:KSK851987 LCG851986:LCG851987 LMC851986:LMC851987 LVY851986:LVY851987 MFU851986:MFU851987 MPQ851986:MPQ851987 MZM851986:MZM851987 NJI851986:NJI851987 NTE851986:NTE851987 ODA851986:ODA851987 OMW851986:OMW851987 OWS851986:OWS851987 PGO851986:PGO851987 PQK851986:PQK851987 QAG851986:QAG851987 QKC851986:QKC851987 QTY851986:QTY851987 RDU851986:RDU851987 RNQ851986:RNQ851987 RXM851986:RXM851987 SHI851986:SHI851987 SRE851986:SRE851987 TBA851986:TBA851987 TKW851986:TKW851987 TUS851986:TUS851987 UEO851986:UEO851987 UOK851986:UOK851987 UYG851986:UYG851987 VIC851986:VIC851987 VRY851986:VRY851987 WBU851986:WBU851987 WLQ851986:WLQ851987 WVM851986:WVM851987 JA917522:JA917523 SW917522:SW917523 ACS917522:ACS917523 AMO917522:AMO917523 AWK917522:AWK917523 BGG917522:BGG917523 BQC917522:BQC917523 BZY917522:BZY917523 CJU917522:CJU917523 CTQ917522:CTQ917523 DDM917522:DDM917523 DNI917522:DNI917523 DXE917522:DXE917523 EHA917522:EHA917523 EQW917522:EQW917523 FAS917522:FAS917523 FKO917522:FKO917523 FUK917522:FUK917523 GEG917522:GEG917523 GOC917522:GOC917523 GXY917522:GXY917523 HHU917522:HHU917523 HRQ917522:HRQ917523 IBM917522:IBM917523 ILI917522:ILI917523 IVE917522:IVE917523 JFA917522:JFA917523 JOW917522:JOW917523 JYS917522:JYS917523 KIO917522:KIO917523 KSK917522:KSK917523 LCG917522:LCG917523 LMC917522:LMC917523 LVY917522:LVY917523 MFU917522:MFU917523 MPQ917522:MPQ917523 MZM917522:MZM917523 NJI917522:NJI917523 NTE917522:NTE917523 ODA917522:ODA917523 OMW917522:OMW917523 OWS917522:OWS917523 PGO917522:PGO917523 PQK917522:PQK917523 QAG917522:QAG917523 QKC917522:QKC917523 QTY917522:QTY917523 RDU917522:RDU917523 RNQ917522:RNQ917523 RXM917522:RXM917523 SHI917522:SHI917523 SRE917522:SRE917523 TBA917522:TBA917523 TKW917522:TKW917523 TUS917522:TUS917523 UEO917522:UEO917523 UOK917522:UOK917523 UYG917522:UYG917523 VIC917522:VIC917523 VRY917522:VRY917523 WBU917522:WBU917523 WLQ917522:WLQ917523 WVM917522:WVM917523 JA983058:JA983059 SW983058:SW983059 ACS983058:ACS983059 AMO983058:AMO983059 AWK983058:AWK983059 BGG983058:BGG983059 BQC983058:BQC983059 BZY983058:BZY983059 CJU983058:CJU983059 CTQ983058:CTQ983059 DDM983058:DDM983059 DNI983058:DNI983059 DXE983058:DXE983059 EHA983058:EHA983059 EQW983058:EQW983059 FAS983058:FAS983059 FKO983058:FKO983059 FUK983058:FUK983059 GEG983058:GEG983059 GOC983058:GOC983059 GXY983058:GXY983059 HHU983058:HHU983059 HRQ983058:HRQ983059 IBM983058:IBM983059 ILI983058:ILI983059 IVE983058:IVE983059 JFA983058:JFA983059 JOW983058:JOW983059 JYS983058:JYS983059 KIO983058:KIO983059 KSK983058:KSK983059 LCG983058:LCG983059 LMC983058:LMC983059 LVY983058:LVY983059 MFU983058:MFU983059 MPQ983058:MPQ983059 MZM983058:MZM983059 NJI983058:NJI983059 NTE983058:NTE983059 ODA983058:ODA983059 OMW983058:OMW983059 OWS983058:OWS983059 PGO983058:PGO983059 PQK983058:PQK983059 QAG983058:QAG983059 QKC983058:QKC983059 QTY983058:QTY983059 RDU983058:RDU983059 RNQ983058:RNQ983059 RXM983058:RXM983059 SHI983058:SHI983059 SRE983058:SRE983059 TBA983058:TBA983059 TKW983058:TKW983059 TUS983058:TUS983059 UEO983058:UEO983059 UOK983058:UOK983059 UYG983058:UYG983059 VIC983058:VIC983059 VRY983058:VRY983059 WBU983058:WBU983059 WLQ983058:WLQ983059 WVM983058:WVM983059 JD65539:JD65540 SZ65539:SZ65540 ACV65539:ACV65540 AMR65539:AMR65540 AWN65539:AWN65540 BGJ65539:BGJ65540 BQF65539:BQF65540 CAB65539:CAB65540 CJX65539:CJX65540 CTT65539:CTT65540 DDP65539:DDP65540 DNL65539:DNL65540 DXH65539:DXH65540 EHD65539:EHD65540 EQZ65539:EQZ65540 FAV65539:FAV65540 FKR65539:FKR65540 FUN65539:FUN65540 GEJ65539:GEJ65540 GOF65539:GOF65540 GYB65539:GYB65540 HHX65539:HHX65540 HRT65539:HRT65540 IBP65539:IBP65540 ILL65539:ILL65540 IVH65539:IVH65540 JFD65539:JFD65540 JOZ65539:JOZ65540 JYV65539:JYV65540 KIR65539:KIR65540 KSN65539:KSN65540 LCJ65539:LCJ65540 LMF65539:LMF65540 LWB65539:LWB65540 MFX65539:MFX65540 MPT65539:MPT65540 MZP65539:MZP65540 NJL65539:NJL65540 NTH65539:NTH65540 ODD65539:ODD65540 OMZ65539:OMZ65540 OWV65539:OWV65540 PGR65539:PGR65540 PQN65539:PQN65540 QAJ65539:QAJ65540 QKF65539:QKF65540 QUB65539:QUB65540 RDX65539:RDX65540 RNT65539:RNT65540 RXP65539:RXP65540 SHL65539:SHL65540 SRH65539:SRH65540 TBD65539:TBD65540 TKZ65539:TKZ65540 TUV65539:TUV65540 UER65539:UER65540 UON65539:UON65540 UYJ65539:UYJ65540 VIF65539:VIF65540 VSB65539:VSB65540 WBX65539:WBX65540 WLT65539:WLT65540 WVP65539:WVP65540 JD131075:JD131076 SZ131075:SZ131076 ACV131075:ACV131076 AMR131075:AMR131076 AWN131075:AWN131076 BGJ131075:BGJ131076 BQF131075:BQF131076 CAB131075:CAB131076 CJX131075:CJX131076 CTT131075:CTT131076 DDP131075:DDP131076 DNL131075:DNL131076 DXH131075:DXH131076 EHD131075:EHD131076 EQZ131075:EQZ131076 FAV131075:FAV131076 FKR131075:FKR131076 FUN131075:FUN131076 GEJ131075:GEJ131076 GOF131075:GOF131076 GYB131075:GYB131076 HHX131075:HHX131076 HRT131075:HRT131076 IBP131075:IBP131076 ILL131075:ILL131076 IVH131075:IVH131076 JFD131075:JFD131076 JOZ131075:JOZ131076 JYV131075:JYV131076 KIR131075:KIR131076 KSN131075:KSN131076 LCJ131075:LCJ131076 LMF131075:LMF131076 LWB131075:LWB131076 MFX131075:MFX131076 MPT131075:MPT131076 MZP131075:MZP131076 NJL131075:NJL131076 NTH131075:NTH131076 ODD131075:ODD131076 OMZ131075:OMZ131076 OWV131075:OWV131076 PGR131075:PGR131076 PQN131075:PQN131076 QAJ131075:QAJ131076 QKF131075:QKF131076 QUB131075:QUB131076 RDX131075:RDX131076 RNT131075:RNT131076 RXP131075:RXP131076 SHL131075:SHL131076 SRH131075:SRH131076 TBD131075:TBD131076 TKZ131075:TKZ131076 TUV131075:TUV131076 UER131075:UER131076 UON131075:UON131076 UYJ131075:UYJ131076 VIF131075:VIF131076 VSB131075:VSB131076 WBX131075:WBX131076 WLT131075:WLT131076 WVP131075:WVP131076 JD196611:JD196612 SZ196611:SZ196612 ACV196611:ACV196612 AMR196611:AMR196612 AWN196611:AWN196612 BGJ196611:BGJ196612 BQF196611:BQF196612 CAB196611:CAB196612 CJX196611:CJX196612 CTT196611:CTT196612 DDP196611:DDP196612 DNL196611:DNL196612 DXH196611:DXH196612 EHD196611:EHD196612 EQZ196611:EQZ196612 FAV196611:FAV196612 FKR196611:FKR196612 FUN196611:FUN196612 GEJ196611:GEJ196612 GOF196611:GOF196612 GYB196611:GYB196612 HHX196611:HHX196612 HRT196611:HRT196612 IBP196611:IBP196612 ILL196611:ILL196612 IVH196611:IVH196612 JFD196611:JFD196612 JOZ196611:JOZ196612 JYV196611:JYV196612 KIR196611:KIR196612 KSN196611:KSN196612 LCJ196611:LCJ196612 LMF196611:LMF196612 LWB196611:LWB196612 MFX196611:MFX196612 MPT196611:MPT196612 MZP196611:MZP196612 NJL196611:NJL196612 NTH196611:NTH196612 ODD196611:ODD196612 OMZ196611:OMZ196612 OWV196611:OWV196612 PGR196611:PGR196612 PQN196611:PQN196612 QAJ196611:QAJ196612 QKF196611:QKF196612 QUB196611:QUB196612 RDX196611:RDX196612 RNT196611:RNT196612 RXP196611:RXP196612 SHL196611:SHL196612 SRH196611:SRH196612 TBD196611:TBD196612 TKZ196611:TKZ196612 TUV196611:TUV196612 UER196611:UER196612 UON196611:UON196612 UYJ196611:UYJ196612 VIF196611:VIF196612 VSB196611:VSB196612 WBX196611:WBX196612 WLT196611:WLT196612 WVP196611:WVP196612 JD262147:JD262148 SZ262147:SZ262148 ACV262147:ACV262148 AMR262147:AMR262148 AWN262147:AWN262148 BGJ262147:BGJ262148 BQF262147:BQF262148 CAB262147:CAB262148 CJX262147:CJX262148 CTT262147:CTT262148 DDP262147:DDP262148 DNL262147:DNL262148 DXH262147:DXH262148 EHD262147:EHD262148 EQZ262147:EQZ262148 FAV262147:FAV262148 FKR262147:FKR262148 FUN262147:FUN262148 GEJ262147:GEJ262148 GOF262147:GOF262148 GYB262147:GYB262148 HHX262147:HHX262148 HRT262147:HRT262148 IBP262147:IBP262148 ILL262147:ILL262148 IVH262147:IVH262148 JFD262147:JFD262148 JOZ262147:JOZ262148 JYV262147:JYV262148 KIR262147:KIR262148 KSN262147:KSN262148 LCJ262147:LCJ262148 LMF262147:LMF262148 LWB262147:LWB262148 MFX262147:MFX262148 MPT262147:MPT262148 MZP262147:MZP262148 NJL262147:NJL262148 NTH262147:NTH262148 ODD262147:ODD262148 OMZ262147:OMZ262148 OWV262147:OWV262148 PGR262147:PGR262148 PQN262147:PQN262148 QAJ262147:QAJ262148 QKF262147:QKF262148 QUB262147:QUB262148 RDX262147:RDX262148 RNT262147:RNT262148 RXP262147:RXP262148 SHL262147:SHL262148 SRH262147:SRH262148 TBD262147:TBD262148 TKZ262147:TKZ262148 TUV262147:TUV262148 UER262147:UER262148 UON262147:UON262148 UYJ262147:UYJ262148 VIF262147:VIF262148 VSB262147:VSB262148 WBX262147:WBX262148 WLT262147:WLT262148 WVP262147:WVP262148 JD327683:JD327684 SZ327683:SZ327684 ACV327683:ACV327684 AMR327683:AMR327684 AWN327683:AWN327684 BGJ327683:BGJ327684 BQF327683:BQF327684 CAB327683:CAB327684 CJX327683:CJX327684 CTT327683:CTT327684 DDP327683:DDP327684 DNL327683:DNL327684 DXH327683:DXH327684 EHD327683:EHD327684 EQZ327683:EQZ327684 FAV327683:FAV327684 FKR327683:FKR327684 FUN327683:FUN327684 GEJ327683:GEJ327684 GOF327683:GOF327684 GYB327683:GYB327684 HHX327683:HHX327684 HRT327683:HRT327684 IBP327683:IBP327684 ILL327683:ILL327684 IVH327683:IVH327684 JFD327683:JFD327684 JOZ327683:JOZ327684 JYV327683:JYV327684 KIR327683:KIR327684 KSN327683:KSN327684 LCJ327683:LCJ327684 LMF327683:LMF327684 LWB327683:LWB327684 MFX327683:MFX327684 MPT327683:MPT327684 MZP327683:MZP327684 NJL327683:NJL327684 NTH327683:NTH327684 ODD327683:ODD327684 OMZ327683:OMZ327684 OWV327683:OWV327684 PGR327683:PGR327684 PQN327683:PQN327684 QAJ327683:QAJ327684 QKF327683:QKF327684 QUB327683:QUB327684 RDX327683:RDX327684 RNT327683:RNT327684 RXP327683:RXP327684 SHL327683:SHL327684 SRH327683:SRH327684 TBD327683:TBD327684 TKZ327683:TKZ327684 TUV327683:TUV327684 UER327683:UER327684 UON327683:UON327684 UYJ327683:UYJ327684 VIF327683:VIF327684 VSB327683:VSB327684 WBX327683:WBX327684 WLT327683:WLT327684 WVP327683:WVP327684 JD393219:JD393220 SZ393219:SZ393220 ACV393219:ACV393220 AMR393219:AMR393220 AWN393219:AWN393220 BGJ393219:BGJ393220 BQF393219:BQF393220 CAB393219:CAB393220 CJX393219:CJX393220 CTT393219:CTT393220 DDP393219:DDP393220 DNL393219:DNL393220 DXH393219:DXH393220 EHD393219:EHD393220 EQZ393219:EQZ393220 FAV393219:FAV393220 FKR393219:FKR393220 FUN393219:FUN393220 GEJ393219:GEJ393220 GOF393219:GOF393220 GYB393219:GYB393220 HHX393219:HHX393220 HRT393219:HRT393220 IBP393219:IBP393220 ILL393219:ILL393220 IVH393219:IVH393220 JFD393219:JFD393220 JOZ393219:JOZ393220 JYV393219:JYV393220 KIR393219:KIR393220 KSN393219:KSN393220 LCJ393219:LCJ393220 LMF393219:LMF393220 LWB393219:LWB393220 MFX393219:MFX393220 MPT393219:MPT393220 MZP393219:MZP393220 NJL393219:NJL393220 NTH393219:NTH393220 ODD393219:ODD393220 OMZ393219:OMZ393220 OWV393219:OWV393220 PGR393219:PGR393220 PQN393219:PQN393220 QAJ393219:QAJ393220 QKF393219:QKF393220 QUB393219:QUB393220 RDX393219:RDX393220 RNT393219:RNT393220 RXP393219:RXP393220 SHL393219:SHL393220 SRH393219:SRH393220 TBD393219:TBD393220 TKZ393219:TKZ393220 TUV393219:TUV393220 UER393219:UER393220 UON393219:UON393220 UYJ393219:UYJ393220 VIF393219:VIF393220 VSB393219:VSB393220 WBX393219:WBX393220 WLT393219:WLT393220 WVP393219:WVP393220 JD458755:JD458756 SZ458755:SZ458756 ACV458755:ACV458756 AMR458755:AMR458756 AWN458755:AWN458756 BGJ458755:BGJ458756 BQF458755:BQF458756 CAB458755:CAB458756 CJX458755:CJX458756 CTT458755:CTT458756 DDP458755:DDP458756 DNL458755:DNL458756 DXH458755:DXH458756 EHD458755:EHD458756 EQZ458755:EQZ458756 FAV458755:FAV458756 FKR458755:FKR458756 FUN458755:FUN458756 GEJ458755:GEJ458756 GOF458755:GOF458756 GYB458755:GYB458756 HHX458755:HHX458756 HRT458755:HRT458756 IBP458755:IBP458756 ILL458755:ILL458756 IVH458755:IVH458756 JFD458755:JFD458756 JOZ458755:JOZ458756 JYV458755:JYV458756 KIR458755:KIR458756 KSN458755:KSN458756 LCJ458755:LCJ458756 LMF458755:LMF458756 LWB458755:LWB458756 MFX458755:MFX458756 MPT458755:MPT458756 MZP458755:MZP458756 NJL458755:NJL458756 NTH458755:NTH458756 ODD458755:ODD458756 OMZ458755:OMZ458756 OWV458755:OWV458756 PGR458755:PGR458756 PQN458755:PQN458756 QAJ458755:QAJ458756 QKF458755:QKF458756 QUB458755:QUB458756 RDX458755:RDX458756 RNT458755:RNT458756 RXP458755:RXP458756 SHL458755:SHL458756 SRH458755:SRH458756 TBD458755:TBD458756 TKZ458755:TKZ458756 TUV458755:TUV458756 UER458755:UER458756 UON458755:UON458756 UYJ458755:UYJ458756 VIF458755:VIF458756 VSB458755:VSB458756 WBX458755:WBX458756 WLT458755:WLT458756 WVP458755:WVP458756 JD524291:JD524292 SZ524291:SZ524292 ACV524291:ACV524292 AMR524291:AMR524292 AWN524291:AWN524292 BGJ524291:BGJ524292 BQF524291:BQF524292 CAB524291:CAB524292 CJX524291:CJX524292 CTT524291:CTT524292 DDP524291:DDP524292 DNL524291:DNL524292 DXH524291:DXH524292 EHD524291:EHD524292 EQZ524291:EQZ524292 FAV524291:FAV524292 FKR524291:FKR524292 FUN524291:FUN524292 GEJ524291:GEJ524292 GOF524291:GOF524292 GYB524291:GYB524292 HHX524291:HHX524292 HRT524291:HRT524292 IBP524291:IBP524292 ILL524291:ILL524292 IVH524291:IVH524292 JFD524291:JFD524292 JOZ524291:JOZ524292 JYV524291:JYV524292 KIR524291:KIR524292 KSN524291:KSN524292 LCJ524291:LCJ524292 LMF524291:LMF524292 LWB524291:LWB524292 MFX524291:MFX524292 MPT524291:MPT524292 MZP524291:MZP524292 NJL524291:NJL524292 NTH524291:NTH524292 ODD524291:ODD524292 OMZ524291:OMZ524292 OWV524291:OWV524292 PGR524291:PGR524292 PQN524291:PQN524292 QAJ524291:QAJ524292 QKF524291:QKF524292 QUB524291:QUB524292 RDX524291:RDX524292 RNT524291:RNT524292 RXP524291:RXP524292 SHL524291:SHL524292 SRH524291:SRH524292 TBD524291:TBD524292 TKZ524291:TKZ524292 TUV524291:TUV524292 UER524291:UER524292 UON524291:UON524292 UYJ524291:UYJ524292 VIF524291:VIF524292 VSB524291:VSB524292 WBX524291:WBX524292 WLT524291:WLT524292 WVP524291:WVP524292 JD589827:JD589828 SZ589827:SZ589828 ACV589827:ACV589828 AMR589827:AMR589828 AWN589827:AWN589828 BGJ589827:BGJ589828 BQF589827:BQF589828 CAB589827:CAB589828 CJX589827:CJX589828 CTT589827:CTT589828 DDP589827:DDP589828 DNL589827:DNL589828 DXH589827:DXH589828 EHD589827:EHD589828 EQZ589827:EQZ589828 FAV589827:FAV589828 FKR589827:FKR589828 FUN589827:FUN589828 GEJ589827:GEJ589828 GOF589827:GOF589828 GYB589827:GYB589828 HHX589827:HHX589828 HRT589827:HRT589828 IBP589827:IBP589828 ILL589827:ILL589828 IVH589827:IVH589828 JFD589827:JFD589828 JOZ589827:JOZ589828 JYV589827:JYV589828 KIR589827:KIR589828 KSN589827:KSN589828 LCJ589827:LCJ589828 LMF589827:LMF589828 LWB589827:LWB589828 MFX589827:MFX589828 MPT589827:MPT589828 MZP589827:MZP589828 NJL589827:NJL589828 NTH589827:NTH589828 ODD589827:ODD589828 OMZ589827:OMZ589828 OWV589827:OWV589828 PGR589827:PGR589828 PQN589827:PQN589828 QAJ589827:QAJ589828 QKF589827:QKF589828 QUB589827:QUB589828 RDX589827:RDX589828 RNT589827:RNT589828 RXP589827:RXP589828 SHL589827:SHL589828 SRH589827:SRH589828 TBD589827:TBD589828 TKZ589827:TKZ589828 TUV589827:TUV589828 UER589827:UER589828 UON589827:UON589828 UYJ589827:UYJ589828 VIF589827:VIF589828 VSB589827:VSB589828 WBX589827:WBX589828 WLT589827:WLT589828 WVP589827:WVP589828 JD655363:JD655364 SZ655363:SZ655364 ACV655363:ACV655364 AMR655363:AMR655364 AWN655363:AWN655364 BGJ655363:BGJ655364 BQF655363:BQF655364 CAB655363:CAB655364 CJX655363:CJX655364 CTT655363:CTT655364 DDP655363:DDP655364 DNL655363:DNL655364 DXH655363:DXH655364 EHD655363:EHD655364 EQZ655363:EQZ655364 FAV655363:FAV655364 FKR655363:FKR655364 FUN655363:FUN655364 GEJ655363:GEJ655364 GOF655363:GOF655364 GYB655363:GYB655364 HHX655363:HHX655364 HRT655363:HRT655364 IBP655363:IBP655364 ILL655363:ILL655364 IVH655363:IVH655364 JFD655363:JFD655364 JOZ655363:JOZ655364 JYV655363:JYV655364 KIR655363:KIR655364 KSN655363:KSN655364 LCJ655363:LCJ655364 LMF655363:LMF655364 LWB655363:LWB655364 MFX655363:MFX655364 MPT655363:MPT655364 MZP655363:MZP655364 NJL655363:NJL655364 NTH655363:NTH655364 ODD655363:ODD655364 OMZ655363:OMZ655364 OWV655363:OWV655364 PGR655363:PGR655364 PQN655363:PQN655364 QAJ655363:QAJ655364 QKF655363:QKF655364 QUB655363:QUB655364 RDX655363:RDX655364 RNT655363:RNT655364 RXP655363:RXP655364 SHL655363:SHL655364 SRH655363:SRH655364 TBD655363:TBD655364 TKZ655363:TKZ655364 TUV655363:TUV655364 UER655363:UER655364 UON655363:UON655364 UYJ655363:UYJ655364 VIF655363:VIF655364 VSB655363:VSB655364 WBX655363:WBX655364 WLT655363:WLT655364 WVP655363:WVP655364 JD720899:JD720900 SZ720899:SZ720900 ACV720899:ACV720900 AMR720899:AMR720900 AWN720899:AWN720900 BGJ720899:BGJ720900 BQF720899:BQF720900 CAB720899:CAB720900 CJX720899:CJX720900 CTT720899:CTT720900 DDP720899:DDP720900 DNL720899:DNL720900 DXH720899:DXH720900 EHD720899:EHD720900 EQZ720899:EQZ720900 FAV720899:FAV720900 FKR720899:FKR720900 FUN720899:FUN720900 GEJ720899:GEJ720900 GOF720899:GOF720900 GYB720899:GYB720900 HHX720899:HHX720900 HRT720899:HRT720900 IBP720899:IBP720900 ILL720899:ILL720900 IVH720899:IVH720900 JFD720899:JFD720900 JOZ720899:JOZ720900 JYV720899:JYV720900 KIR720899:KIR720900 KSN720899:KSN720900 LCJ720899:LCJ720900 LMF720899:LMF720900 LWB720899:LWB720900 MFX720899:MFX720900 MPT720899:MPT720900 MZP720899:MZP720900 NJL720899:NJL720900 NTH720899:NTH720900 ODD720899:ODD720900 OMZ720899:OMZ720900 OWV720899:OWV720900 PGR720899:PGR720900 PQN720899:PQN720900 QAJ720899:QAJ720900 QKF720899:QKF720900 QUB720899:QUB720900 RDX720899:RDX720900 RNT720899:RNT720900 RXP720899:RXP720900 SHL720899:SHL720900 SRH720899:SRH720900 TBD720899:TBD720900 TKZ720899:TKZ720900 TUV720899:TUV720900 UER720899:UER720900 UON720899:UON720900 UYJ720899:UYJ720900 VIF720899:VIF720900 VSB720899:VSB720900 WBX720899:WBX720900 WLT720899:WLT720900 WVP720899:WVP720900 JD786435:JD786436 SZ786435:SZ786436 ACV786435:ACV786436 AMR786435:AMR786436 AWN786435:AWN786436 BGJ786435:BGJ786436 BQF786435:BQF786436 CAB786435:CAB786436 CJX786435:CJX786436 CTT786435:CTT786436 DDP786435:DDP786436 DNL786435:DNL786436 DXH786435:DXH786436 EHD786435:EHD786436 EQZ786435:EQZ786436 FAV786435:FAV786436 FKR786435:FKR786436 FUN786435:FUN786436 GEJ786435:GEJ786436 GOF786435:GOF786436 GYB786435:GYB786436 HHX786435:HHX786436 HRT786435:HRT786436 IBP786435:IBP786436 ILL786435:ILL786436 IVH786435:IVH786436 JFD786435:JFD786436 JOZ786435:JOZ786436 JYV786435:JYV786436 KIR786435:KIR786436 KSN786435:KSN786436 LCJ786435:LCJ786436 LMF786435:LMF786436 LWB786435:LWB786436 MFX786435:MFX786436 MPT786435:MPT786436 MZP786435:MZP786436 NJL786435:NJL786436 NTH786435:NTH786436 ODD786435:ODD786436 OMZ786435:OMZ786436 OWV786435:OWV786436 PGR786435:PGR786436 PQN786435:PQN786436 QAJ786435:QAJ786436 QKF786435:QKF786436 QUB786435:QUB786436 RDX786435:RDX786436 RNT786435:RNT786436 RXP786435:RXP786436 SHL786435:SHL786436 SRH786435:SRH786436 TBD786435:TBD786436 TKZ786435:TKZ786436 TUV786435:TUV786436 UER786435:UER786436 UON786435:UON786436 UYJ786435:UYJ786436 VIF786435:VIF786436 VSB786435:VSB786436 WBX786435:WBX786436 WLT786435:WLT786436 WVP786435:WVP786436 JD851971:JD851972 SZ851971:SZ851972 ACV851971:ACV851972 AMR851971:AMR851972 AWN851971:AWN851972 BGJ851971:BGJ851972 BQF851971:BQF851972 CAB851971:CAB851972 CJX851971:CJX851972 CTT851971:CTT851972 DDP851971:DDP851972 DNL851971:DNL851972 DXH851971:DXH851972 EHD851971:EHD851972 EQZ851971:EQZ851972 FAV851971:FAV851972 FKR851971:FKR851972 FUN851971:FUN851972 GEJ851971:GEJ851972 GOF851971:GOF851972 GYB851971:GYB851972 HHX851971:HHX851972 HRT851971:HRT851972 IBP851971:IBP851972 ILL851971:ILL851972 IVH851971:IVH851972 JFD851971:JFD851972 JOZ851971:JOZ851972 JYV851971:JYV851972 KIR851971:KIR851972 KSN851971:KSN851972 LCJ851971:LCJ851972 LMF851971:LMF851972 LWB851971:LWB851972 MFX851971:MFX851972 MPT851971:MPT851972 MZP851971:MZP851972 NJL851971:NJL851972 NTH851971:NTH851972 ODD851971:ODD851972 OMZ851971:OMZ851972 OWV851971:OWV851972 PGR851971:PGR851972 PQN851971:PQN851972 QAJ851971:QAJ851972 QKF851971:QKF851972 QUB851971:QUB851972 RDX851971:RDX851972 RNT851971:RNT851972 RXP851971:RXP851972 SHL851971:SHL851972 SRH851971:SRH851972 TBD851971:TBD851972 TKZ851971:TKZ851972 TUV851971:TUV851972 UER851971:UER851972 UON851971:UON851972 UYJ851971:UYJ851972 VIF851971:VIF851972 VSB851971:VSB851972 WBX851971:WBX851972 WLT851971:WLT851972 WVP851971:WVP851972 JD917507:JD917508 SZ917507:SZ917508 ACV917507:ACV917508 AMR917507:AMR917508 AWN917507:AWN917508 BGJ917507:BGJ917508 BQF917507:BQF917508 CAB917507:CAB917508 CJX917507:CJX917508 CTT917507:CTT917508 DDP917507:DDP917508 DNL917507:DNL917508 DXH917507:DXH917508 EHD917507:EHD917508 EQZ917507:EQZ917508 FAV917507:FAV917508 FKR917507:FKR917508 FUN917507:FUN917508 GEJ917507:GEJ917508 GOF917507:GOF917508 GYB917507:GYB917508 HHX917507:HHX917508 HRT917507:HRT917508 IBP917507:IBP917508 ILL917507:ILL917508 IVH917507:IVH917508 JFD917507:JFD917508 JOZ917507:JOZ917508 JYV917507:JYV917508 KIR917507:KIR917508 KSN917507:KSN917508 LCJ917507:LCJ917508 LMF917507:LMF917508 LWB917507:LWB917508 MFX917507:MFX917508 MPT917507:MPT917508 MZP917507:MZP917508 NJL917507:NJL917508 NTH917507:NTH917508 ODD917507:ODD917508 OMZ917507:OMZ917508 OWV917507:OWV917508 PGR917507:PGR917508 PQN917507:PQN917508 QAJ917507:QAJ917508 QKF917507:QKF917508 QUB917507:QUB917508 RDX917507:RDX917508 RNT917507:RNT917508 RXP917507:RXP917508 SHL917507:SHL917508 SRH917507:SRH917508 TBD917507:TBD917508 TKZ917507:TKZ917508 TUV917507:TUV917508 UER917507:UER917508 UON917507:UON917508 UYJ917507:UYJ917508 VIF917507:VIF917508 VSB917507:VSB917508 WBX917507:WBX917508 WLT917507:WLT917508 WVP917507:WVP917508 JD983043:JD983044 SZ983043:SZ983044 ACV983043:ACV983044 AMR983043:AMR983044 AWN983043:AWN983044 BGJ983043:BGJ983044 BQF983043:BQF983044 CAB983043:CAB983044 CJX983043:CJX983044 CTT983043:CTT983044 DDP983043:DDP983044 DNL983043:DNL983044 DXH983043:DXH983044 EHD983043:EHD983044 EQZ983043:EQZ983044 FAV983043:FAV983044 FKR983043:FKR983044 FUN983043:FUN983044 GEJ983043:GEJ983044 GOF983043:GOF983044 GYB983043:GYB983044 HHX983043:HHX983044 HRT983043:HRT983044 IBP983043:IBP983044 ILL983043:ILL983044 IVH983043:IVH983044 JFD983043:JFD983044 JOZ983043:JOZ983044 JYV983043:JYV983044 KIR983043:KIR983044 KSN983043:KSN983044 LCJ983043:LCJ983044 LMF983043:LMF983044 LWB983043:LWB983044 MFX983043:MFX983044 MPT983043:MPT983044 MZP983043:MZP983044 NJL983043:NJL983044 NTH983043:NTH983044 ODD983043:ODD983044 OMZ983043:OMZ983044 OWV983043:OWV983044 PGR983043:PGR983044 PQN983043:PQN983044 QAJ983043:QAJ983044 QKF983043:QKF983044 QUB983043:QUB983044 RDX983043:RDX983044 RNT983043:RNT983044 RXP983043:RXP983044 SHL983043:SHL983044 SRH983043:SRH983044 TBD983043:TBD983044 TKZ983043:TKZ983044 TUV983043:TUV983044 UER983043:UER983044 UON983043:UON983044 UYJ983043:UYJ983044 VIF983043:VIF983044 VSB983043:VSB983044 WBX983043:WBX983044 WLT983043:WLT983044 WVP983043:WVP983044 IU65547:IU65548 SQ65547:SQ65548 ACM65547:ACM65548 AMI65547:AMI65548 AWE65547:AWE65548 BGA65547:BGA65548 BPW65547:BPW65548 BZS65547:BZS65548 CJO65547:CJO65548 CTK65547:CTK65548 DDG65547:DDG65548 DNC65547:DNC65548 DWY65547:DWY65548 EGU65547:EGU65548 EQQ65547:EQQ65548 FAM65547:FAM65548 FKI65547:FKI65548 FUE65547:FUE65548 GEA65547:GEA65548 GNW65547:GNW65548 GXS65547:GXS65548 HHO65547:HHO65548 HRK65547:HRK65548 IBG65547:IBG65548 ILC65547:ILC65548 IUY65547:IUY65548 JEU65547:JEU65548 JOQ65547:JOQ65548 JYM65547:JYM65548 KII65547:KII65548 KSE65547:KSE65548 LCA65547:LCA65548 LLW65547:LLW65548 LVS65547:LVS65548 MFO65547:MFO65548 MPK65547:MPK65548 MZG65547:MZG65548 NJC65547:NJC65548 NSY65547:NSY65548 OCU65547:OCU65548 OMQ65547:OMQ65548 OWM65547:OWM65548 PGI65547:PGI65548 PQE65547:PQE65548 QAA65547:QAA65548 QJW65547:QJW65548 QTS65547:QTS65548 RDO65547:RDO65548 RNK65547:RNK65548 RXG65547:RXG65548 SHC65547:SHC65548 SQY65547:SQY65548 TAU65547:TAU65548 TKQ65547:TKQ65548 TUM65547:TUM65548 UEI65547:UEI65548 UOE65547:UOE65548 UYA65547:UYA65548 VHW65547:VHW65548 VRS65547:VRS65548 WBO65547:WBO65548 WLK65547:WLK65548 WVG65547:WVG65548 IU131083:IU131084 SQ131083:SQ131084 ACM131083:ACM131084 AMI131083:AMI131084 AWE131083:AWE131084 BGA131083:BGA131084 BPW131083:BPW131084 BZS131083:BZS131084 CJO131083:CJO131084 CTK131083:CTK131084 DDG131083:DDG131084 DNC131083:DNC131084 DWY131083:DWY131084 EGU131083:EGU131084 EQQ131083:EQQ131084 FAM131083:FAM131084 FKI131083:FKI131084 FUE131083:FUE131084 GEA131083:GEA131084 GNW131083:GNW131084 GXS131083:GXS131084 HHO131083:HHO131084 HRK131083:HRK131084 IBG131083:IBG131084 ILC131083:ILC131084 IUY131083:IUY131084 JEU131083:JEU131084 JOQ131083:JOQ131084 JYM131083:JYM131084 KII131083:KII131084 KSE131083:KSE131084 LCA131083:LCA131084 LLW131083:LLW131084 LVS131083:LVS131084 MFO131083:MFO131084 MPK131083:MPK131084 MZG131083:MZG131084 NJC131083:NJC131084 NSY131083:NSY131084 OCU131083:OCU131084 OMQ131083:OMQ131084 OWM131083:OWM131084 PGI131083:PGI131084 PQE131083:PQE131084 QAA131083:QAA131084 QJW131083:QJW131084 QTS131083:QTS131084 RDO131083:RDO131084 RNK131083:RNK131084 RXG131083:RXG131084 SHC131083:SHC131084 SQY131083:SQY131084 TAU131083:TAU131084 TKQ131083:TKQ131084 TUM131083:TUM131084 UEI131083:UEI131084 UOE131083:UOE131084 UYA131083:UYA131084 VHW131083:VHW131084 VRS131083:VRS131084 WBO131083:WBO131084 WLK131083:WLK131084 WVG131083:WVG131084 IU196619:IU196620 SQ196619:SQ196620 ACM196619:ACM196620 AMI196619:AMI196620 AWE196619:AWE196620 BGA196619:BGA196620 BPW196619:BPW196620 BZS196619:BZS196620 CJO196619:CJO196620 CTK196619:CTK196620 DDG196619:DDG196620 DNC196619:DNC196620 DWY196619:DWY196620 EGU196619:EGU196620 EQQ196619:EQQ196620 FAM196619:FAM196620 FKI196619:FKI196620 FUE196619:FUE196620 GEA196619:GEA196620 GNW196619:GNW196620 GXS196619:GXS196620 HHO196619:HHO196620 HRK196619:HRK196620 IBG196619:IBG196620 ILC196619:ILC196620 IUY196619:IUY196620 JEU196619:JEU196620 JOQ196619:JOQ196620 JYM196619:JYM196620 KII196619:KII196620 KSE196619:KSE196620 LCA196619:LCA196620 LLW196619:LLW196620 LVS196619:LVS196620 MFO196619:MFO196620 MPK196619:MPK196620 MZG196619:MZG196620 NJC196619:NJC196620 NSY196619:NSY196620 OCU196619:OCU196620 OMQ196619:OMQ196620 OWM196619:OWM196620 PGI196619:PGI196620 PQE196619:PQE196620 QAA196619:QAA196620 QJW196619:QJW196620 QTS196619:QTS196620 RDO196619:RDO196620 RNK196619:RNK196620 RXG196619:RXG196620 SHC196619:SHC196620 SQY196619:SQY196620 TAU196619:TAU196620 TKQ196619:TKQ196620 TUM196619:TUM196620 UEI196619:UEI196620 UOE196619:UOE196620 UYA196619:UYA196620 VHW196619:VHW196620 VRS196619:VRS196620 WBO196619:WBO196620 WLK196619:WLK196620 WVG196619:WVG196620 IU262155:IU262156 SQ262155:SQ262156 ACM262155:ACM262156 AMI262155:AMI262156 AWE262155:AWE262156 BGA262155:BGA262156 BPW262155:BPW262156 BZS262155:BZS262156 CJO262155:CJO262156 CTK262155:CTK262156 DDG262155:DDG262156 DNC262155:DNC262156 DWY262155:DWY262156 EGU262155:EGU262156 EQQ262155:EQQ262156 FAM262155:FAM262156 FKI262155:FKI262156 FUE262155:FUE262156 GEA262155:GEA262156 GNW262155:GNW262156 GXS262155:GXS262156 HHO262155:HHO262156 HRK262155:HRK262156 IBG262155:IBG262156 ILC262155:ILC262156 IUY262155:IUY262156 JEU262155:JEU262156 JOQ262155:JOQ262156 JYM262155:JYM262156 KII262155:KII262156 KSE262155:KSE262156 LCA262155:LCA262156 LLW262155:LLW262156 LVS262155:LVS262156 MFO262155:MFO262156 MPK262155:MPK262156 MZG262155:MZG262156 NJC262155:NJC262156 NSY262155:NSY262156 OCU262155:OCU262156 OMQ262155:OMQ262156 OWM262155:OWM262156 PGI262155:PGI262156 PQE262155:PQE262156 QAA262155:QAA262156 QJW262155:QJW262156 QTS262155:QTS262156 RDO262155:RDO262156 RNK262155:RNK262156 RXG262155:RXG262156 SHC262155:SHC262156 SQY262155:SQY262156 TAU262155:TAU262156 TKQ262155:TKQ262156 TUM262155:TUM262156 UEI262155:UEI262156 UOE262155:UOE262156 UYA262155:UYA262156 VHW262155:VHW262156 VRS262155:VRS262156 WBO262155:WBO262156 WLK262155:WLK262156 WVG262155:WVG262156 IU327691:IU327692 SQ327691:SQ327692 ACM327691:ACM327692 AMI327691:AMI327692 AWE327691:AWE327692 BGA327691:BGA327692 BPW327691:BPW327692 BZS327691:BZS327692 CJO327691:CJO327692 CTK327691:CTK327692 DDG327691:DDG327692 DNC327691:DNC327692 DWY327691:DWY327692 EGU327691:EGU327692 EQQ327691:EQQ327692 FAM327691:FAM327692 FKI327691:FKI327692 FUE327691:FUE327692 GEA327691:GEA327692 GNW327691:GNW327692 GXS327691:GXS327692 HHO327691:HHO327692 HRK327691:HRK327692 IBG327691:IBG327692 ILC327691:ILC327692 IUY327691:IUY327692 JEU327691:JEU327692 JOQ327691:JOQ327692 JYM327691:JYM327692 KII327691:KII327692 KSE327691:KSE327692 LCA327691:LCA327692 LLW327691:LLW327692 LVS327691:LVS327692 MFO327691:MFO327692 MPK327691:MPK327692 MZG327691:MZG327692 NJC327691:NJC327692 NSY327691:NSY327692 OCU327691:OCU327692 OMQ327691:OMQ327692 OWM327691:OWM327692 PGI327691:PGI327692 PQE327691:PQE327692 QAA327691:QAA327692 QJW327691:QJW327692 QTS327691:QTS327692 RDO327691:RDO327692 RNK327691:RNK327692 RXG327691:RXG327692 SHC327691:SHC327692 SQY327691:SQY327692 TAU327691:TAU327692 TKQ327691:TKQ327692 TUM327691:TUM327692 UEI327691:UEI327692 UOE327691:UOE327692 UYA327691:UYA327692 VHW327691:VHW327692 VRS327691:VRS327692 WBO327691:WBO327692 WLK327691:WLK327692 WVG327691:WVG327692 IU393227:IU393228 SQ393227:SQ393228 ACM393227:ACM393228 AMI393227:AMI393228 AWE393227:AWE393228 BGA393227:BGA393228 BPW393227:BPW393228 BZS393227:BZS393228 CJO393227:CJO393228 CTK393227:CTK393228 DDG393227:DDG393228 DNC393227:DNC393228 DWY393227:DWY393228 EGU393227:EGU393228 EQQ393227:EQQ393228 FAM393227:FAM393228 FKI393227:FKI393228 FUE393227:FUE393228 GEA393227:GEA393228 GNW393227:GNW393228 GXS393227:GXS393228 HHO393227:HHO393228 HRK393227:HRK393228 IBG393227:IBG393228 ILC393227:ILC393228 IUY393227:IUY393228 JEU393227:JEU393228 JOQ393227:JOQ393228 JYM393227:JYM393228 KII393227:KII393228 KSE393227:KSE393228 LCA393227:LCA393228 LLW393227:LLW393228 LVS393227:LVS393228 MFO393227:MFO393228 MPK393227:MPK393228 MZG393227:MZG393228 NJC393227:NJC393228 NSY393227:NSY393228 OCU393227:OCU393228 OMQ393227:OMQ393228 OWM393227:OWM393228 PGI393227:PGI393228 PQE393227:PQE393228 QAA393227:QAA393228 QJW393227:QJW393228 QTS393227:QTS393228 RDO393227:RDO393228 RNK393227:RNK393228 RXG393227:RXG393228 SHC393227:SHC393228 SQY393227:SQY393228 TAU393227:TAU393228 TKQ393227:TKQ393228 TUM393227:TUM393228 UEI393227:UEI393228 UOE393227:UOE393228 UYA393227:UYA393228 VHW393227:VHW393228 VRS393227:VRS393228 WBO393227:WBO393228 WLK393227:WLK393228 WVG393227:WVG393228 IU458763:IU458764 SQ458763:SQ458764 ACM458763:ACM458764 AMI458763:AMI458764 AWE458763:AWE458764 BGA458763:BGA458764 BPW458763:BPW458764 BZS458763:BZS458764 CJO458763:CJO458764 CTK458763:CTK458764 DDG458763:DDG458764 DNC458763:DNC458764 DWY458763:DWY458764 EGU458763:EGU458764 EQQ458763:EQQ458764 FAM458763:FAM458764 FKI458763:FKI458764 FUE458763:FUE458764 GEA458763:GEA458764 GNW458763:GNW458764 GXS458763:GXS458764 HHO458763:HHO458764 HRK458763:HRK458764 IBG458763:IBG458764 ILC458763:ILC458764 IUY458763:IUY458764 JEU458763:JEU458764 JOQ458763:JOQ458764 JYM458763:JYM458764 KII458763:KII458764 KSE458763:KSE458764 LCA458763:LCA458764 LLW458763:LLW458764 LVS458763:LVS458764 MFO458763:MFO458764 MPK458763:MPK458764 MZG458763:MZG458764 NJC458763:NJC458764 NSY458763:NSY458764 OCU458763:OCU458764 OMQ458763:OMQ458764 OWM458763:OWM458764 PGI458763:PGI458764 PQE458763:PQE458764 QAA458763:QAA458764 QJW458763:QJW458764 QTS458763:QTS458764 RDO458763:RDO458764 RNK458763:RNK458764 RXG458763:RXG458764 SHC458763:SHC458764 SQY458763:SQY458764 TAU458763:TAU458764 TKQ458763:TKQ458764 TUM458763:TUM458764 UEI458763:UEI458764 UOE458763:UOE458764 UYA458763:UYA458764 VHW458763:VHW458764 VRS458763:VRS458764 WBO458763:WBO458764 WLK458763:WLK458764 WVG458763:WVG458764 IU524299:IU524300 SQ524299:SQ524300 ACM524299:ACM524300 AMI524299:AMI524300 AWE524299:AWE524300 BGA524299:BGA524300 BPW524299:BPW524300 BZS524299:BZS524300 CJO524299:CJO524300 CTK524299:CTK524300 DDG524299:DDG524300 DNC524299:DNC524300 DWY524299:DWY524300 EGU524299:EGU524300 EQQ524299:EQQ524300 FAM524299:FAM524300 FKI524299:FKI524300 FUE524299:FUE524300 GEA524299:GEA524300 GNW524299:GNW524300 GXS524299:GXS524300 HHO524299:HHO524300 HRK524299:HRK524300 IBG524299:IBG524300 ILC524299:ILC524300 IUY524299:IUY524300 JEU524299:JEU524300 JOQ524299:JOQ524300 JYM524299:JYM524300 KII524299:KII524300 KSE524299:KSE524300 LCA524299:LCA524300 LLW524299:LLW524300 LVS524299:LVS524300 MFO524299:MFO524300 MPK524299:MPK524300 MZG524299:MZG524300 NJC524299:NJC524300 NSY524299:NSY524300 OCU524299:OCU524300 OMQ524299:OMQ524300 OWM524299:OWM524300 PGI524299:PGI524300 PQE524299:PQE524300 QAA524299:QAA524300 QJW524299:QJW524300 QTS524299:QTS524300 RDO524299:RDO524300 RNK524299:RNK524300 RXG524299:RXG524300 SHC524299:SHC524300 SQY524299:SQY524300 TAU524299:TAU524300 TKQ524299:TKQ524300 TUM524299:TUM524300 UEI524299:UEI524300 UOE524299:UOE524300 UYA524299:UYA524300 VHW524299:VHW524300 VRS524299:VRS524300 WBO524299:WBO524300 WLK524299:WLK524300 WVG524299:WVG524300 IU589835:IU589836 SQ589835:SQ589836 ACM589835:ACM589836 AMI589835:AMI589836 AWE589835:AWE589836 BGA589835:BGA589836 BPW589835:BPW589836 BZS589835:BZS589836 CJO589835:CJO589836 CTK589835:CTK589836 DDG589835:DDG589836 DNC589835:DNC589836 DWY589835:DWY589836 EGU589835:EGU589836 EQQ589835:EQQ589836 FAM589835:FAM589836 FKI589835:FKI589836 FUE589835:FUE589836 GEA589835:GEA589836 GNW589835:GNW589836 GXS589835:GXS589836 HHO589835:HHO589836 HRK589835:HRK589836 IBG589835:IBG589836 ILC589835:ILC589836 IUY589835:IUY589836 JEU589835:JEU589836 JOQ589835:JOQ589836 JYM589835:JYM589836 KII589835:KII589836 KSE589835:KSE589836 LCA589835:LCA589836 LLW589835:LLW589836 LVS589835:LVS589836 MFO589835:MFO589836 MPK589835:MPK589836 MZG589835:MZG589836 NJC589835:NJC589836 NSY589835:NSY589836 OCU589835:OCU589836 OMQ589835:OMQ589836 OWM589835:OWM589836 PGI589835:PGI589836 PQE589835:PQE589836 QAA589835:QAA589836 QJW589835:QJW589836 QTS589835:QTS589836 RDO589835:RDO589836 RNK589835:RNK589836 RXG589835:RXG589836 SHC589835:SHC589836 SQY589835:SQY589836 TAU589835:TAU589836 TKQ589835:TKQ589836 TUM589835:TUM589836 UEI589835:UEI589836 UOE589835:UOE589836 UYA589835:UYA589836 VHW589835:VHW589836 VRS589835:VRS589836 WBO589835:WBO589836 WLK589835:WLK589836 WVG589835:WVG589836 IU655371:IU655372 SQ655371:SQ655372 ACM655371:ACM655372 AMI655371:AMI655372 AWE655371:AWE655372 BGA655371:BGA655372 BPW655371:BPW655372 BZS655371:BZS655372 CJO655371:CJO655372 CTK655371:CTK655372 DDG655371:DDG655372 DNC655371:DNC655372 DWY655371:DWY655372 EGU655371:EGU655372 EQQ655371:EQQ655372 FAM655371:FAM655372 FKI655371:FKI655372 FUE655371:FUE655372 GEA655371:GEA655372 GNW655371:GNW655372 GXS655371:GXS655372 HHO655371:HHO655372 HRK655371:HRK655372 IBG655371:IBG655372 ILC655371:ILC655372 IUY655371:IUY655372 JEU655371:JEU655372 JOQ655371:JOQ655372 JYM655371:JYM655372 KII655371:KII655372 KSE655371:KSE655372 LCA655371:LCA655372 LLW655371:LLW655372 LVS655371:LVS655372 MFO655371:MFO655372 MPK655371:MPK655372 MZG655371:MZG655372 NJC655371:NJC655372 NSY655371:NSY655372 OCU655371:OCU655372 OMQ655371:OMQ655372 OWM655371:OWM655372 PGI655371:PGI655372 PQE655371:PQE655372 QAA655371:QAA655372 QJW655371:QJW655372 QTS655371:QTS655372 RDO655371:RDO655372 RNK655371:RNK655372 RXG655371:RXG655372 SHC655371:SHC655372 SQY655371:SQY655372 TAU655371:TAU655372 TKQ655371:TKQ655372 TUM655371:TUM655372 UEI655371:UEI655372 UOE655371:UOE655372 UYA655371:UYA655372 VHW655371:VHW655372 VRS655371:VRS655372 WBO655371:WBO655372 WLK655371:WLK655372 WVG655371:WVG655372 IU720907:IU720908 SQ720907:SQ720908 ACM720907:ACM720908 AMI720907:AMI720908 AWE720907:AWE720908 BGA720907:BGA720908 BPW720907:BPW720908 BZS720907:BZS720908 CJO720907:CJO720908 CTK720907:CTK720908 DDG720907:DDG720908 DNC720907:DNC720908 DWY720907:DWY720908 EGU720907:EGU720908 EQQ720907:EQQ720908 FAM720907:FAM720908 FKI720907:FKI720908 FUE720907:FUE720908 GEA720907:GEA720908 GNW720907:GNW720908 GXS720907:GXS720908 HHO720907:HHO720908 HRK720907:HRK720908 IBG720907:IBG720908 ILC720907:ILC720908 IUY720907:IUY720908 JEU720907:JEU720908 JOQ720907:JOQ720908 JYM720907:JYM720908 KII720907:KII720908 KSE720907:KSE720908 LCA720907:LCA720908 LLW720907:LLW720908 LVS720907:LVS720908 MFO720907:MFO720908 MPK720907:MPK720908 MZG720907:MZG720908 NJC720907:NJC720908 NSY720907:NSY720908 OCU720907:OCU720908 OMQ720907:OMQ720908 OWM720907:OWM720908 PGI720907:PGI720908 PQE720907:PQE720908 QAA720907:QAA720908 QJW720907:QJW720908 QTS720907:QTS720908 RDO720907:RDO720908 RNK720907:RNK720908 RXG720907:RXG720908 SHC720907:SHC720908 SQY720907:SQY720908 TAU720907:TAU720908 TKQ720907:TKQ720908 TUM720907:TUM720908 UEI720907:UEI720908 UOE720907:UOE720908 UYA720907:UYA720908 VHW720907:VHW720908 VRS720907:VRS720908 WBO720907:WBO720908 WLK720907:WLK720908 WVG720907:WVG720908 IU786443:IU786444 SQ786443:SQ786444 ACM786443:ACM786444 AMI786443:AMI786444 AWE786443:AWE786444 BGA786443:BGA786444 BPW786443:BPW786444 BZS786443:BZS786444 CJO786443:CJO786444 CTK786443:CTK786444 DDG786443:DDG786444 DNC786443:DNC786444 DWY786443:DWY786444 EGU786443:EGU786444 EQQ786443:EQQ786444 FAM786443:FAM786444 FKI786443:FKI786444 FUE786443:FUE786444 GEA786443:GEA786444 GNW786443:GNW786444 GXS786443:GXS786444 HHO786443:HHO786444 HRK786443:HRK786444 IBG786443:IBG786444 ILC786443:ILC786444 IUY786443:IUY786444 JEU786443:JEU786444 JOQ786443:JOQ786444 JYM786443:JYM786444 KII786443:KII786444 KSE786443:KSE786444 LCA786443:LCA786444 LLW786443:LLW786444 LVS786443:LVS786444 MFO786443:MFO786444 MPK786443:MPK786444 MZG786443:MZG786444 NJC786443:NJC786444 NSY786443:NSY786444 OCU786443:OCU786444 OMQ786443:OMQ786444 OWM786443:OWM786444 PGI786443:PGI786444 PQE786443:PQE786444 QAA786443:QAA786444 QJW786443:QJW786444 QTS786443:QTS786444 RDO786443:RDO786444 RNK786443:RNK786444 RXG786443:RXG786444 SHC786443:SHC786444 SQY786443:SQY786444 TAU786443:TAU786444 TKQ786443:TKQ786444 TUM786443:TUM786444 UEI786443:UEI786444 UOE786443:UOE786444 UYA786443:UYA786444 VHW786443:VHW786444 VRS786443:VRS786444 WBO786443:WBO786444 WLK786443:WLK786444 WVG786443:WVG786444 IU851979:IU851980 SQ851979:SQ851980 ACM851979:ACM851980 AMI851979:AMI851980 AWE851979:AWE851980 BGA851979:BGA851980 BPW851979:BPW851980 BZS851979:BZS851980 CJO851979:CJO851980 CTK851979:CTK851980 DDG851979:DDG851980 DNC851979:DNC851980 DWY851979:DWY851980 EGU851979:EGU851980 EQQ851979:EQQ851980 FAM851979:FAM851980 FKI851979:FKI851980 FUE851979:FUE851980 GEA851979:GEA851980 GNW851979:GNW851980 GXS851979:GXS851980 HHO851979:HHO851980 HRK851979:HRK851980 IBG851979:IBG851980 ILC851979:ILC851980 IUY851979:IUY851980 JEU851979:JEU851980 JOQ851979:JOQ851980 JYM851979:JYM851980 KII851979:KII851980 KSE851979:KSE851980 LCA851979:LCA851980 LLW851979:LLW851980 LVS851979:LVS851980 MFO851979:MFO851980 MPK851979:MPK851980 MZG851979:MZG851980 NJC851979:NJC851980 NSY851979:NSY851980 OCU851979:OCU851980 OMQ851979:OMQ851980 OWM851979:OWM851980 PGI851979:PGI851980 PQE851979:PQE851980 QAA851979:QAA851980 QJW851979:QJW851980 QTS851979:QTS851980 RDO851979:RDO851980 RNK851979:RNK851980 RXG851979:RXG851980 SHC851979:SHC851980 SQY851979:SQY851980 TAU851979:TAU851980 TKQ851979:TKQ851980 TUM851979:TUM851980 UEI851979:UEI851980 UOE851979:UOE851980 UYA851979:UYA851980 VHW851979:VHW851980 VRS851979:VRS851980 WBO851979:WBO851980 WLK851979:WLK851980 WVG851979:WVG851980 IU917515:IU917516 SQ917515:SQ917516 ACM917515:ACM917516 AMI917515:AMI917516 AWE917515:AWE917516 BGA917515:BGA917516 BPW917515:BPW917516 BZS917515:BZS917516 CJO917515:CJO917516 CTK917515:CTK917516 DDG917515:DDG917516 DNC917515:DNC917516 DWY917515:DWY917516 EGU917515:EGU917516 EQQ917515:EQQ917516 FAM917515:FAM917516 FKI917515:FKI917516 FUE917515:FUE917516 GEA917515:GEA917516 GNW917515:GNW917516 GXS917515:GXS917516 HHO917515:HHO917516 HRK917515:HRK917516 IBG917515:IBG917516 ILC917515:ILC917516 IUY917515:IUY917516 JEU917515:JEU917516 JOQ917515:JOQ917516 JYM917515:JYM917516 KII917515:KII917516 KSE917515:KSE917516 LCA917515:LCA917516 LLW917515:LLW917516 LVS917515:LVS917516 MFO917515:MFO917516 MPK917515:MPK917516 MZG917515:MZG917516 NJC917515:NJC917516 NSY917515:NSY917516 OCU917515:OCU917516 OMQ917515:OMQ917516 OWM917515:OWM917516 PGI917515:PGI917516 PQE917515:PQE917516 QAA917515:QAA917516 QJW917515:QJW917516 QTS917515:QTS917516 RDO917515:RDO917516 RNK917515:RNK917516 RXG917515:RXG917516 SHC917515:SHC917516 SQY917515:SQY917516 TAU917515:TAU917516 TKQ917515:TKQ917516 TUM917515:TUM917516 UEI917515:UEI917516 UOE917515:UOE917516 UYA917515:UYA917516 VHW917515:VHW917516 VRS917515:VRS917516 WBO917515:WBO917516 WLK917515:WLK917516 WVG917515:WVG917516 IU983051:IU983052 SQ983051:SQ983052 ACM983051:ACM983052 AMI983051:AMI983052 AWE983051:AWE983052 BGA983051:BGA983052 BPW983051:BPW983052 BZS983051:BZS983052 CJO983051:CJO983052 CTK983051:CTK983052 DDG983051:DDG983052 DNC983051:DNC983052 DWY983051:DWY983052 EGU983051:EGU983052 EQQ983051:EQQ983052 FAM983051:FAM983052 FKI983051:FKI983052 FUE983051:FUE983052 GEA983051:GEA983052 GNW983051:GNW983052 GXS983051:GXS983052 HHO983051:HHO983052 HRK983051:HRK983052 IBG983051:IBG983052 ILC983051:ILC983052 IUY983051:IUY983052 JEU983051:JEU983052 JOQ983051:JOQ983052 JYM983051:JYM983052 KII983051:KII983052 KSE983051:KSE983052 LCA983051:LCA983052 LLW983051:LLW983052 LVS983051:LVS983052 MFO983051:MFO983052 MPK983051:MPK983052 MZG983051:MZG983052 NJC983051:NJC983052 NSY983051:NSY983052 OCU983051:OCU983052 OMQ983051:OMQ983052 OWM983051:OWM983052 PGI983051:PGI983052 PQE983051:PQE983052 QAA983051:QAA983052 QJW983051:QJW983052 QTS983051:QTS983052 RDO983051:RDO983052 RNK983051:RNK983052 RXG983051:RXG983052 SHC983051:SHC983052 SQY983051:SQY983052 TAU983051:TAU983052 TKQ983051:TKQ983052 TUM983051:TUM983052 UEI983051:UEI983052 UOE983051:UOE983052 UYA983051:UYA983052 VHW983051:VHW983052 VRS983051:VRS983052 WBO983051:WBO983052 WLK983051:WLK983052 WVG983051:WVG983052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IU65554:IU65555 SQ65554:SQ65555 ACM65554:ACM65555 AMI65554:AMI65555 AWE65554:AWE65555 BGA65554:BGA65555 BPW65554:BPW65555 BZS65554:BZS65555 CJO65554:CJO65555 CTK65554:CTK65555 DDG65554:DDG65555 DNC65554:DNC65555 DWY65554:DWY65555 EGU65554:EGU65555 EQQ65554:EQQ65555 FAM65554:FAM65555 FKI65554:FKI65555 FUE65554:FUE65555 GEA65554:GEA65555 GNW65554:GNW65555 GXS65554:GXS65555 HHO65554:HHO65555 HRK65554:HRK65555 IBG65554:IBG65555 ILC65554:ILC65555 IUY65554:IUY65555 JEU65554:JEU65555 JOQ65554:JOQ65555 JYM65554:JYM65555 KII65554:KII65555 KSE65554:KSE65555 LCA65554:LCA65555 LLW65554:LLW65555 LVS65554:LVS65555 MFO65554:MFO65555 MPK65554:MPK65555 MZG65554:MZG65555 NJC65554:NJC65555 NSY65554:NSY65555 OCU65554:OCU65555 OMQ65554:OMQ65555 OWM65554:OWM65555 PGI65554:PGI65555 PQE65554:PQE65555 QAA65554:QAA65555 QJW65554:QJW65555 QTS65554:QTS65555 RDO65554:RDO65555 RNK65554:RNK65555 RXG65554:RXG65555 SHC65554:SHC65555 SQY65554:SQY65555 TAU65554:TAU65555 TKQ65554:TKQ65555 TUM65554:TUM65555 UEI65554:UEI65555 UOE65554:UOE65555 UYA65554:UYA65555 VHW65554:VHW65555 VRS65554:VRS65555 WBO65554:WBO65555 WLK65554:WLK65555 WVG65554:WVG65555 IU131090:IU131091 SQ131090:SQ131091 ACM131090:ACM131091 AMI131090:AMI131091 AWE131090:AWE131091 BGA131090:BGA131091 BPW131090:BPW131091 BZS131090:BZS131091 CJO131090:CJO131091 CTK131090:CTK131091 DDG131090:DDG131091 DNC131090:DNC131091 DWY131090:DWY131091 EGU131090:EGU131091 EQQ131090:EQQ131091 FAM131090:FAM131091 FKI131090:FKI131091 FUE131090:FUE131091 GEA131090:GEA131091 GNW131090:GNW131091 GXS131090:GXS131091 HHO131090:HHO131091 HRK131090:HRK131091 IBG131090:IBG131091 ILC131090:ILC131091 IUY131090:IUY131091 JEU131090:JEU131091 JOQ131090:JOQ131091 JYM131090:JYM131091 KII131090:KII131091 KSE131090:KSE131091 LCA131090:LCA131091 LLW131090:LLW131091 LVS131090:LVS131091 MFO131090:MFO131091 MPK131090:MPK131091 MZG131090:MZG131091 NJC131090:NJC131091 NSY131090:NSY131091 OCU131090:OCU131091 OMQ131090:OMQ131091 OWM131090:OWM131091 PGI131090:PGI131091 PQE131090:PQE131091 QAA131090:QAA131091 QJW131090:QJW131091 QTS131090:QTS131091 RDO131090:RDO131091 RNK131090:RNK131091 RXG131090:RXG131091 SHC131090:SHC131091 SQY131090:SQY131091 TAU131090:TAU131091 TKQ131090:TKQ131091 TUM131090:TUM131091 UEI131090:UEI131091 UOE131090:UOE131091 UYA131090:UYA131091 VHW131090:VHW131091 VRS131090:VRS131091 WBO131090:WBO131091 WLK131090:WLK131091 WVG131090:WVG131091 IU196626:IU196627 SQ196626:SQ196627 ACM196626:ACM196627 AMI196626:AMI196627 AWE196626:AWE196627 BGA196626:BGA196627 BPW196626:BPW196627 BZS196626:BZS196627 CJO196626:CJO196627 CTK196626:CTK196627 DDG196626:DDG196627 DNC196626:DNC196627 DWY196626:DWY196627 EGU196626:EGU196627 EQQ196626:EQQ196627 FAM196626:FAM196627 FKI196626:FKI196627 FUE196626:FUE196627 GEA196626:GEA196627 GNW196626:GNW196627 GXS196626:GXS196627 HHO196626:HHO196627 HRK196626:HRK196627 IBG196626:IBG196627 ILC196626:ILC196627 IUY196626:IUY196627 JEU196626:JEU196627 JOQ196626:JOQ196627 JYM196626:JYM196627 KII196626:KII196627 KSE196626:KSE196627 LCA196626:LCA196627 LLW196626:LLW196627 LVS196626:LVS196627 MFO196626:MFO196627 MPK196626:MPK196627 MZG196626:MZG196627 NJC196626:NJC196627 NSY196626:NSY196627 OCU196626:OCU196627 OMQ196626:OMQ196627 OWM196626:OWM196627 PGI196626:PGI196627 PQE196626:PQE196627 QAA196626:QAA196627 QJW196626:QJW196627 QTS196626:QTS196627 RDO196626:RDO196627 RNK196626:RNK196627 RXG196626:RXG196627 SHC196626:SHC196627 SQY196626:SQY196627 TAU196626:TAU196627 TKQ196626:TKQ196627 TUM196626:TUM196627 UEI196626:UEI196627 UOE196626:UOE196627 UYA196626:UYA196627 VHW196626:VHW196627 VRS196626:VRS196627 WBO196626:WBO196627 WLK196626:WLK196627 WVG196626:WVG196627 IU262162:IU262163 SQ262162:SQ262163 ACM262162:ACM262163 AMI262162:AMI262163 AWE262162:AWE262163 BGA262162:BGA262163 BPW262162:BPW262163 BZS262162:BZS262163 CJO262162:CJO262163 CTK262162:CTK262163 DDG262162:DDG262163 DNC262162:DNC262163 DWY262162:DWY262163 EGU262162:EGU262163 EQQ262162:EQQ262163 FAM262162:FAM262163 FKI262162:FKI262163 FUE262162:FUE262163 GEA262162:GEA262163 GNW262162:GNW262163 GXS262162:GXS262163 HHO262162:HHO262163 HRK262162:HRK262163 IBG262162:IBG262163 ILC262162:ILC262163 IUY262162:IUY262163 JEU262162:JEU262163 JOQ262162:JOQ262163 JYM262162:JYM262163 KII262162:KII262163 KSE262162:KSE262163 LCA262162:LCA262163 LLW262162:LLW262163 LVS262162:LVS262163 MFO262162:MFO262163 MPK262162:MPK262163 MZG262162:MZG262163 NJC262162:NJC262163 NSY262162:NSY262163 OCU262162:OCU262163 OMQ262162:OMQ262163 OWM262162:OWM262163 PGI262162:PGI262163 PQE262162:PQE262163 QAA262162:QAA262163 QJW262162:QJW262163 QTS262162:QTS262163 RDO262162:RDO262163 RNK262162:RNK262163 RXG262162:RXG262163 SHC262162:SHC262163 SQY262162:SQY262163 TAU262162:TAU262163 TKQ262162:TKQ262163 TUM262162:TUM262163 UEI262162:UEI262163 UOE262162:UOE262163 UYA262162:UYA262163 VHW262162:VHW262163 VRS262162:VRS262163 WBO262162:WBO262163 WLK262162:WLK262163 WVG262162:WVG262163 IU327698:IU327699 SQ327698:SQ327699 ACM327698:ACM327699 AMI327698:AMI327699 AWE327698:AWE327699 BGA327698:BGA327699 BPW327698:BPW327699 BZS327698:BZS327699 CJO327698:CJO327699 CTK327698:CTK327699 DDG327698:DDG327699 DNC327698:DNC327699 DWY327698:DWY327699 EGU327698:EGU327699 EQQ327698:EQQ327699 FAM327698:FAM327699 FKI327698:FKI327699 FUE327698:FUE327699 GEA327698:GEA327699 GNW327698:GNW327699 GXS327698:GXS327699 HHO327698:HHO327699 HRK327698:HRK327699 IBG327698:IBG327699 ILC327698:ILC327699 IUY327698:IUY327699 JEU327698:JEU327699 JOQ327698:JOQ327699 JYM327698:JYM327699 KII327698:KII327699 KSE327698:KSE327699 LCA327698:LCA327699 LLW327698:LLW327699 LVS327698:LVS327699 MFO327698:MFO327699 MPK327698:MPK327699 MZG327698:MZG327699 NJC327698:NJC327699 NSY327698:NSY327699 OCU327698:OCU327699 OMQ327698:OMQ327699 OWM327698:OWM327699 PGI327698:PGI327699 PQE327698:PQE327699 QAA327698:QAA327699 QJW327698:QJW327699 QTS327698:QTS327699 RDO327698:RDO327699 RNK327698:RNK327699 RXG327698:RXG327699 SHC327698:SHC327699 SQY327698:SQY327699 TAU327698:TAU327699 TKQ327698:TKQ327699 TUM327698:TUM327699 UEI327698:UEI327699 UOE327698:UOE327699 UYA327698:UYA327699 VHW327698:VHW327699 VRS327698:VRS327699 WBO327698:WBO327699 WLK327698:WLK327699 WVG327698:WVG327699 IU393234:IU393235 SQ393234:SQ393235 ACM393234:ACM393235 AMI393234:AMI393235 AWE393234:AWE393235 BGA393234:BGA393235 BPW393234:BPW393235 BZS393234:BZS393235 CJO393234:CJO393235 CTK393234:CTK393235 DDG393234:DDG393235 DNC393234:DNC393235 DWY393234:DWY393235 EGU393234:EGU393235 EQQ393234:EQQ393235 FAM393234:FAM393235 FKI393234:FKI393235 FUE393234:FUE393235 GEA393234:GEA393235 GNW393234:GNW393235 GXS393234:GXS393235 HHO393234:HHO393235 HRK393234:HRK393235 IBG393234:IBG393235 ILC393234:ILC393235 IUY393234:IUY393235 JEU393234:JEU393235 JOQ393234:JOQ393235 JYM393234:JYM393235 KII393234:KII393235 KSE393234:KSE393235 LCA393234:LCA393235 LLW393234:LLW393235 LVS393234:LVS393235 MFO393234:MFO393235 MPK393234:MPK393235 MZG393234:MZG393235 NJC393234:NJC393235 NSY393234:NSY393235 OCU393234:OCU393235 OMQ393234:OMQ393235 OWM393234:OWM393235 PGI393234:PGI393235 PQE393234:PQE393235 QAA393234:QAA393235 QJW393234:QJW393235 QTS393234:QTS393235 RDO393234:RDO393235 RNK393234:RNK393235 RXG393234:RXG393235 SHC393234:SHC393235 SQY393234:SQY393235 TAU393234:TAU393235 TKQ393234:TKQ393235 TUM393234:TUM393235 UEI393234:UEI393235 UOE393234:UOE393235 UYA393234:UYA393235 VHW393234:VHW393235 VRS393234:VRS393235 WBO393234:WBO393235 WLK393234:WLK393235 WVG393234:WVG393235 IU458770:IU458771 SQ458770:SQ458771 ACM458770:ACM458771 AMI458770:AMI458771 AWE458770:AWE458771 BGA458770:BGA458771 BPW458770:BPW458771 BZS458770:BZS458771 CJO458770:CJO458771 CTK458770:CTK458771 DDG458770:DDG458771 DNC458770:DNC458771 DWY458770:DWY458771 EGU458770:EGU458771 EQQ458770:EQQ458771 FAM458770:FAM458771 FKI458770:FKI458771 FUE458770:FUE458771 GEA458770:GEA458771 GNW458770:GNW458771 GXS458770:GXS458771 HHO458770:HHO458771 HRK458770:HRK458771 IBG458770:IBG458771 ILC458770:ILC458771 IUY458770:IUY458771 JEU458770:JEU458771 JOQ458770:JOQ458771 JYM458770:JYM458771 KII458770:KII458771 KSE458770:KSE458771 LCA458770:LCA458771 LLW458770:LLW458771 LVS458770:LVS458771 MFO458770:MFO458771 MPK458770:MPK458771 MZG458770:MZG458771 NJC458770:NJC458771 NSY458770:NSY458771 OCU458770:OCU458771 OMQ458770:OMQ458771 OWM458770:OWM458771 PGI458770:PGI458771 PQE458770:PQE458771 QAA458770:QAA458771 QJW458770:QJW458771 QTS458770:QTS458771 RDO458770:RDO458771 RNK458770:RNK458771 RXG458770:RXG458771 SHC458770:SHC458771 SQY458770:SQY458771 TAU458770:TAU458771 TKQ458770:TKQ458771 TUM458770:TUM458771 UEI458770:UEI458771 UOE458770:UOE458771 UYA458770:UYA458771 VHW458770:VHW458771 VRS458770:VRS458771 WBO458770:WBO458771 WLK458770:WLK458771 WVG458770:WVG458771 IU524306:IU524307 SQ524306:SQ524307 ACM524306:ACM524307 AMI524306:AMI524307 AWE524306:AWE524307 BGA524306:BGA524307 BPW524306:BPW524307 BZS524306:BZS524307 CJO524306:CJO524307 CTK524306:CTK524307 DDG524306:DDG524307 DNC524306:DNC524307 DWY524306:DWY524307 EGU524306:EGU524307 EQQ524306:EQQ524307 FAM524306:FAM524307 FKI524306:FKI524307 FUE524306:FUE524307 GEA524306:GEA524307 GNW524306:GNW524307 GXS524306:GXS524307 HHO524306:HHO524307 HRK524306:HRK524307 IBG524306:IBG524307 ILC524306:ILC524307 IUY524306:IUY524307 JEU524306:JEU524307 JOQ524306:JOQ524307 JYM524306:JYM524307 KII524306:KII524307 KSE524306:KSE524307 LCA524306:LCA524307 LLW524306:LLW524307 LVS524306:LVS524307 MFO524306:MFO524307 MPK524306:MPK524307 MZG524306:MZG524307 NJC524306:NJC524307 NSY524306:NSY524307 OCU524306:OCU524307 OMQ524306:OMQ524307 OWM524306:OWM524307 PGI524306:PGI524307 PQE524306:PQE524307 QAA524306:QAA524307 QJW524306:QJW524307 QTS524306:QTS524307 RDO524306:RDO524307 RNK524306:RNK524307 RXG524306:RXG524307 SHC524306:SHC524307 SQY524306:SQY524307 TAU524306:TAU524307 TKQ524306:TKQ524307 TUM524306:TUM524307 UEI524306:UEI524307 UOE524306:UOE524307 UYA524306:UYA524307 VHW524306:VHW524307 VRS524306:VRS524307 WBO524306:WBO524307 WLK524306:WLK524307 WVG524306:WVG524307 IU589842:IU589843 SQ589842:SQ589843 ACM589842:ACM589843 AMI589842:AMI589843 AWE589842:AWE589843 BGA589842:BGA589843 BPW589842:BPW589843 BZS589842:BZS589843 CJO589842:CJO589843 CTK589842:CTK589843 DDG589842:DDG589843 DNC589842:DNC589843 DWY589842:DWY589843 EGU589842:EGU589843 EQQ589842:EQQ589843 FAM589842:FAM589843 FKI589842:FKI589843 FUE589842:FUE589843 GEA589842:GEA589843 GNW589842:GNW589843 GXS589842:GXS589843 HHO589842:HHO589843 HRK589842:HRK589843 IBG589842:IBG589843 ILC589842:ILC589843 IUY589842:IUY589843 JEU589842:JEU589843 JOQ589842:JOQ589843 JYM589842:JYM589843 KII589842:KII589843 KSE589842:KSE589843 LCA589842:LCA589843 LLW589842:LLW589843 LVS589842:LVS589843 MFO589842:MFO589843 MPK589842:MPK589843 MZG589842:MZG589843 NJC589842:NJC589843 NSY589842:NSY589843 OCU589842:OCU589843 OMQ589842:OMQ589843 OWM589842:OWM589843 PGI589842:PGI589843 PQE589842:PQE589843 QAA589842:QAA589843 QJW589842:QJW589843 QTS589842:QTS589843 RDO589842:RDO589843 RNK589842:RNK589843 RXG589842:RXG589843 SHC589842:SHC589843 SQY589842:SQY589843 TAU589842:TAU589843 TKQ589842:TKQ589843 TUM589842:TUM589843 UEI589842:UEI589843 UOE589842:UOE589843 UYA589842:UYA589843 VHW589842:VHW589843 VRS589842:VRS589843 WBO589842:WBO589843 WLK589842:WLK589843 WVG589842:WVG589843 IU655378:IU655379 SQ655378:SQ655379 ACM655378:ACM655379 AMI655378:AMI655379 AWE655378:AWE655379 BGA655378:BGA655379 BPW655378:BPW655379 BZS655378:BZS655379 CJO655378:CJO655379 CTK655378:CTK655379 DDG655378:DDG655379 DNC655378:DNC655379 DWY655378:DWY655379 EGU655378:EGU655379 EQQ655378:EQQ655379 FAM655378:FAM655379 FKI655378:FKI655379 FUE655378:FUE655379 GEA655378:GEA655379 GNW655378:GNW655379 GXS655378:GXS655379 HHO655378:HHO655379 HRK655378:HRK655379 IBG655378:IBG655379 ILC655378:ILC655379 IUY655378:IUY655379 JEU655378:JEU655379 JOQ655378:JOQ655379 JYM655378:JYM655379 KII655378:KII655379 KSE655378:KSE655379 LCA655378:LCA655379 LLW655378:LLW655379 LVS655378:LVS655379 MFO655378:MFO655379 MPK655378:MPK655379 MZG655378:MZG655379 NJC655378:NJC655379 NSY655378:NSY655379 OCU655378:OCU655379 OMQ655378:OMQ655379 OWM655378:OWM655379 PGI655378:PGI655379 PQE655378:PQE655379 QAA655378:QAA655379 QJW655378:QJW655379 QTS655378:QTS655379 RDO655378:RDO655379 RNK655378:RNK655379 RXG655378:RXG655379 SHC655378:SHC655379 SQY655378:SQY655379 TAU655378:TAU655379 TKQ655378:TKQ655379 TUM655378:TUM655379 UEI655378:UEI655379 UOE655378:UOE655379 UYA655378:UYA655379 VHW655378:VHW655379 VRS655378:VRS655379 WBO655378:WBO655379 WLK655378:WLK655379 WVG655378:WVG655379 IU720914:IU720915 SQ720914:SQ720915 ACM720914:ACM720915 AMI720914:AMI720915 AWE720914:AWE720915 BGA720914:BGA720915 BPW720914:BPW720915 BZS720914:BZS720915 CJO720914:CJO720915 CTK720914:CTK720915 DDG720914:DDG720915 DNC720914:DNC720915 DWY720914:DWY720915 EGU720914:EGU720915 EQQ720914:EQQ720915 FAM720914:FAM720915 FKI720914:FKI720915 FUE720914:FUE720915 GEA720914:GEA720915 GNW720914:GNW720915 GXS720914:GXS720915 HHO720914:HHO720915 HRK720914:HRK720915 IBG720914:IBG720915 ILC720914:ILC720915 IUY720914:IUY720915 JEU720914:JEU720915 JOQ720914:JOQ720915 JYM720914:JYM720915 KII720914:KII720915 KSE720914:KSE720915 LCA720914:LCA720915 LLW720914:LLW720915 LVS720914:LVS720915 MFO720914:MFO720915 MPK720914:MPK720915 MZG720914:MZG720915 NJC720914:NJC720915 NSY720914:NSY720915 OCU720914:OCU720915 OMQ720914:OMQ720915 OWM720914:OWM720915 PGI720914:PGI720915 PQE720914:PQE720915 QAA720914:QAA720915 QJW720914:QJW720915 QTS720914:QTS720915 RDO720914:RDO720915 RNK720914:RNK720915 RXG720914:RXG720915 SHC720914:SHC720915 SQY720914:SQY720915 TAU720914:TAU720915 TKQ720914:TKQ720915 TUM720914:TUM720915 UEI720914:UEI720915 UOE720914:UOE720915 UYA720914:UYA720915 VHW720914:VHW720915 VRS720914:VRS720915 WBO720914:WBO720915 WLK720914:WLK720915 WVG720914:WVG720915 IU786450:IU786451 SQ786450:SQ786451 ACM786450:ACM786451 AMI786450:AMI786451 AWE786450:AWE786451 BGA786450:BGA786451 BPW786450:BPW786451 BZS786450:BZS786451 CJO786450:CJO786451 CTK786450:CTK786451 DDG786450:DDG786451 DNC786450:DNC786451 DWY786450:DWY786451 EGU786450:EGU786451 EQQ786450:EQQ786451 FAM786450:FAM786451 FKI786450:FKI786451 FUE786450:FUE786451 GEA786450:GEA786451 GNW786450:GNW786451 GXS786450:GXS786451 HHO786450:HHO786451 HRK786450:HRK786451 IBG786450:IBG786451 ILC786450:ILC786451 IUY786450:IUY786451 JEU786450:JEU786451 JOQ786450:JOQ786451 JYM786450:JYM786451 KII786450:KII786451 KSE786450:KSE786451 LCA786450:LCA786451 LLW786450:LLW786451 LVS786450:LVS786451 MFO786450:MFO786451 MPK786450:MPK786451 MZG786450:MZG786451 NJC786450:NJC786451 NSY786450:NSY786451 OCU786450:OCU786451 OMQ786450:OMQ786451 OWM786450:OWM786451 PGI786450:PGI786451 PQE786450:PQE786451 QAA786450:QAA786451 QJW786450:QJW786451 QTS786450:QTS786451 RDO786450:RDO786451 RNK786450:RNK786451 RXG786450:RXG786451 SHC786450:SHC786451 SQY786450:SQY786451 TAU786450:TAU786451 TKQ786450:TKQ786451 TUM786450:TUM786451 UEI786450:UEI786451 UOE786450:UOE786451 UYA786450:UYA786451 VHW786450:VHW786451 VRS786450:VRS786451 WBO786450:WBO786451 WLK786450:WLK786451 WVG786450:WVG786451 IU851986:IU851987 SQ851986:SQ851987 ACM851986:ACM851987 AMI851986:AMI851987 AWE851986:AWE851987 BGA851986:BGA851987 BPW851986:BPW851987 BZS851986:BZS851987 CJO851986:CJO851987 CTK851986:CTK851987 DDG851986:DDG851987 DNC851986:DNC851987 DWY851986:DWY851987 EGU851986:EGU851987 EQQ851986:EQQ851987 FAM851986:FAM851987 FKI851986:FKI851987 FUE851986:FUE851987 GEA851986:GEA851987 GNW851986:GNW851987 GXS851986:GXS851987 HHO851986:HHO851987 HRK851986:HRK851987 IBG851986:IBG851987 ILC851986:ILC851987 IUY851986:IUY851987 JEU851986:JEU851987 JOQ851986:JOQ851987 JYM851986:JYM851987 KII851986:KII851987 KSE851986:KSE851987 LCA851986:LCA851987 LLW851986:LLW851987 LVS851986:LVS851987 MFO851986:MFO851987 MPK851986:MPK851987 MZG851986:MZG851987 NJC851986:NJC851987 NSY851986:NSY851987 OCU851986:OCU851987 OMQ851986:OMQ851987 OWM851986:OWM851987 PGI851986:PGI851987 PQE851986:PQE851987 QAA851986:QAA851987 QJW851986:QJW851987 QTS851986:QTS851987 RDO851986:RDO851987 RNK851986:RNK851987 RXG851986:RXG851987 SHC851986:SHC851987 SQY851986:SQY851987 TAU851986:TAU851987 TKQ851986:TKQ851987 TUM851986:TUM851987 UEI851986:UEI851987 UOE851986:UOE851987 UYA851986:UYA851987 VHW851986:VHW851987 VRS851986:VRS851987 WBO851986:WBO851987 WLK851986:WLK851987 WVG851986:WVG851987 IU917522:IU917523 SQ917522:SQ917523 ACM917522:ACM917523 AMI917522:AMI917523 AWE917522:AWE917523 BGA917522:BGA917523 BPW917522:BPW917523 BZS917522:BZS917523 CJO917522:CJO917523 CTK917522:CTK917523 DDG917522:DDG917523 DNC917522:DNC917523 DWY917522:DWY917523 EGU917522:EGU917523 EQQ917522:EQQ917523 FAM917522:FAM917523 FKI917522:FKI917523 FUE917522:FUE917523 GEA917522:GEA917523 GNW917522:GNW917523 GXS917522:GXS917523 HHO917522:HHO917523 HRK917522:HRK917523 IBG917522:IBG917523 ILC917522:ILC917523 IUY917522:IUY917523 JEU917522:JEU917523 JOQ917522:JOQ917523 JYM917522:JYM917523 KII917522:KII917523 KSE917522:KSE917523 LCA917522:LCA917523 LLW917522:LLW917523 LVS917522:LVS917523 MFO917522:MFO917523 MPK917522:MPK917523 MZG917522:MZG917523 NJC917522:NJC917523 NSY917522:NSY917523 OCU917522:OCU917523 OMQ917522:OMQ917523 OWM917522:OWM917523 PGI917522:PGI917523 PQE917522:PQE917523 QAA917522:QAA917523 QJW917522:QJW917523 QTS917522:QTS917523 RDO917522:RDO917523 RNK917522:RNK917523 RXG917522:RXG917523 SHC917522:SHC917523 SQY917522:SQY917523 TAU917522:TAU917523 TKQ917522:TKQ917523 TUM917522:TUM917523 UEI917522:UEI917523 UOE917522:UOE917523 UYA917522:UYA917523 VHW917522:VHW917523 VRS917522:VRS917523 WBO917522:WBO917523 WLK917522:WLK917523 WVG917522:WVG917523 IU983058:IU983059 SQ983058:SQ983059 ACM983058:ACM983059 AMI983058:AMI983059 AWE983058:AWE983059 BGA983058:BGA983059 BPW983058:BPW983059 BZS983058:BZS983059 CJO983058:CJO983059 CTK983058:CTK983059 DDG983058:DDG983059 DNC983058:DNC983059 DWY983058:DWY983059 EGU983058:EGU983059 EQQ983058:EQQ983059 FAM983058:FAM983059 FKI983058:FKI983059 FUE983058:FUE983059 GEA983058:GEA983059 GNW983058:GNW983059 GXS983058:GXS983059 HHO983058:HHO983059 HRK983058:HRK983059 IBG983058:IBG983059 ILC983058:ILC983059 IUY983058:IUY983059 JEU983058:JEU983059 JOQ983058:JOQ983059 JYM983058:JYM983059 KII983058:KII983059 KSE983058:KSE983059 LCA983058:LCA983059 LLW983058:LLW983059 LVS983058:LVS983059 MFO983058:MFO983059 MPK983058:MPK983059 MZG983058:MZG983059 NJC983058:NJC983059 NSY983058:NSY983059 OCU983058:OCU983059 OMQ983058:OMQ983059 OWM983058:OWM983059 PGI983058:PGI983059 PQE983058:PQE983059 QAA983058:QAA983059 QJW983058:QJW983059 QTS983058:QTS983059 RDO983058:RDO983059 RNK983058:RNK983059 RXG983058:RXG983059 SHC983058:SHC983059 SQY983058:SQY983059 TAU983058:TAU983059 TKQ983058:TKQ983059 TUM983058:TUM983059 UEI983058:UEI983059 UOE983058:UOE983059 UYA983058:UYA983059 VHW983058:VHW983059 VRS983058:VRS983059 WBO983058:WBO983059 WLK983058:WLK983059 WVG983058:WVG983059 IX65532:IX65533 ST65532:ST65533 ACP65532:ACP65533 AML65532:AML65533 AWH65532:AWH65533 BGD65532:BGD65533 BPZ65532:BPZ65533 BZV65532:BZV65533 CJR65532:CJR65533 CTN65532:CTN65533 DDJ65532:DDJ65533 DNF65532:DNF65533 DXB65532:DXB65533 EGX65532:EGX65533 EQT65532:EQT65533 FAP65532:FAP65533 FKL65532:FKL65533 FUH65532:FUH65533 GED65532:GED65533 GNZ65532:GNZ65533 GXV65532:GXV65533 HHR65532:HHR65533 HRN65532:HRN65533 IBJ65532:IBJ65533 ILF65532:ILF65533 IVB65532:IVB65533 JEX65532:JEX65533 JOT65532:JOT65533 JYP65532:JYP65533 KIL65532:KIL65533 KSH65532:KSH65533 LCD65532:LCD65533 LLZ65532:LLZ65533 LVV65532:LVV65533 MFR65532:MFR65533 MPN65532:MPN65533 MZJ65532:MZJ65533 NJF65532:NJF65533 NTB65532:NTB65533 OCX65532:OCX65533 OMT65532:OMT65533 OWP65532:OWP65533 PGL65532:PGL65533 PQH65532:PQH65533 QAD65532:QAD65533 QJZ65532:QJZ65533 QTV65532:QTV65533 RDR65532:RDR65533 RNN65532:RNN65533 RXJ65532:RXJ65533 SHF65532:SHF65533 SRB65532:SRB65533 TAX65532:TAX65533 TKT65532:TKT65533 TUP65532:TUP65533 UEL65532:UEL65533 UOH65532:UOH65533 UYD65532:UYD65533 VHZ65532:VHZ65533 VRV65532:VRV65533 WBR65532:WBR65533 WLN65532:WLN65533 WVJ65532:WVJ65533 IX131068:IX131069 ST131068:ST131069 ACP131068:ACP131069 AML131068:AML131069 AWH131068:AWH131069 BGD131068:BGD131069 BPZ131068:BPZ131069 BZV131068:BZV131069 CJR131068:CJR131069 CTN131068:CTN131069 DDJ131068:DDJ131069 DNF131068:DNF131069 DXB131068:DXB131069 EGX131068:EGX131069 EQT131068:EQT131069 FAP131068:FAP131069 FKL131068:FKL131069 FUH131068:FUH131069 GED131068:GED131069 GNZ131068:GNZ131069 GXV131068:GXV131069 HHR131068:HHR131069 HRN131068:HRN131069 IBJ131068:IBJ131069 ILF131068:ILF131069 IVB131068:IVB131069 JEX131068:JEX131069 JOT131068:JOT131069 JYP131068:JYP131069 KIL131068:KIL131069 KSH131068:KSH131069 LCD131068:LCD131069 LLZ131068:LLZ131069 LVV131068:LVV131069 MFR131068:MFR131069 MPN131068:MPN131069 MZJ131068:MZJ131069 NJF131068:NJF131069 NTB131068:NTB131069 OCX131068:OCX131069 OMT131068:OMT131069 OWP131068:OWP131069 PGL131068:PGL131069 PQH131068:PQH131069 QAD131068:QAD131069 QJZ131068:QJZ131069 QTV131068:QTV131069 RDR131068:RDR131069 RNN131068:RNN131069 RXJ131068:RXJ131069 SHF131068:SHF131069 SRB131068:SRB131069 TAX131068:TAX131069 TKT131068:TKT131069 TUP131068:TUP131069 UEL131068:UEL131069 UOH131068:UOH131069 UYD131068:UYD131069 VHZ131068:VHZ131069 VRV131068:VRV131069 WBR131068:WBR131069 WLN131068:WLN131069 WVJ131068:WVJ131069 IX196604:IX196605 ST196604:ST196605 ACP196604:ACP196605 AML196604:AML196605 AWH196604:AWH196605 BGD196604:BGD196605 BPZ196604:BPZ196605 BZV196604:BZV196605 CJR196604:CJR196605 CTN196604:CTN196605 DDJ196604:DDJ196605 DNF196604:DNF196605 DXB196604:DXB196605 EGX196604:EGX196605 EQT196604:EQT196605 FAP196604:FAP196605 FKL196604:FKL196605 FUH196604:FUH196605 GED196604:GED196605 GNZ196604:GNZ196605 GXV196604:GXV196605 HHR196604:HHR196605 HRN196604:HRN196605 IBJ196604:IBJ196605 ILF196604:ILF196605 IVB196604:IVB196605 JEX196604:JEX196605 JOT196604:JOT196605 JYP196604:JYP196605 KIL196604:KIL196605 KSH196604:KSH196605 LCD196604:LCD196605 LLZ196604:LLZ196605 LVV196604:LVV196605 MFR196604:MFR196605 MPN196604:MPN196605 MZJ196604:MZJ196605 NJF196604:NJF196605 NTB196604:NTB196605 OCX196604:OCX196605 OMT196604:OMT196605 OWP196604:OWP196605 PGL196604:PGL196605 PQH196604:PQH196605 QAD196604:QAD196605 QJZ196604:QJZ196605 QTV196604:QTV196605 RDR196604:RDR196605 RNN196604:RNN196605 RXJ196604:RXJ196605 SHF196604:SHF196605 SRB196604:SRB196605 TAX196604:TAX196605 TKT196604:TKT196605 TUP196604:TUP196605 UEL196604:UEL196605 UOH196604:UOH196605 UYD196604:UYD196605 VHZ196604:VHZ196605 VRV196604:VRV196605 WBR196604:WBR196605 WLN196604:WLN196605 WVJ196604:WVJ196605 IX262140:IX262141 ST262140:ST262141 ACP262140:ACP262141 AML262140:AML262141 AWH262140:AWH262141 BGD262140:BGD262141 BPZ262140:BPZ262141 BZV262140:BZV262141 CJR262140:CJR262141 CTN262140:CTN262141 DDJ262140:DDJ262141 DNF262140:DNF262141 DXB262140:DXB262141 EGX262140:EGX262141 EQT262140:EQT262141 FAP262140:FAP262141 FKL262140:FKL262141 FUH262140:FUH262141 GED262140:GED262141 GNZ262140:GNZ262141 GXV262140:GXV262141 HHR262140:HHR262141 HRN262140:HRN262141 IBJ262140:IBJ262141 ILF262140:ILF262141 IVB262140:IVB262141 JEX262140:JEX262141 JOT262140:JOT262141 JYP262140:JYP262141 KIL262140:KIL262141 KSH262140:KSH262141 LCD262140:LCD262141 LLZ262140:LLZ262141 LVV262140:LVV262141 MFR262140:MFR262141 MPN262140:MPN262141 MZJ262140:MZJ262141 NJF262140:NJF262141 NTB262140:NTB262141 OCX262140:OCX262141 OMT262140:OMT262141 OWP262140:OWP262141 PGL262140:PGL262141 PQH262140:PQH262141 QAD262140:QAD262141 QJZ262140:QJZ262141 QTV262140:QTV262141 RDR262140:RDR262141 RNN262140:RNN262141 RXJ262140:RXJ262141 SHF262140:SHF262141 SRB262140:SRB262141 TAX262140:TAX262141 TKT262140:TKT262141 TUP262140:TUP262141 UEL262140:UEL262141 UOH262140:UOH262141 UYD262140:UYD262141 VHZ262140:VHZ262141 VRV262140:VRV262141 WBR262140:WBR262141 WLN262140:WLN262141 WVJ262140:WVJ262141 IX327676:IX327677 ST327676:ST327677 ACP327676:ACP327677 AML327676:AML327677 AWH327676:AWH327677 BGD327676:BGD327677 BPZ327676:BPZ327677 BZV327676:BZV327677 CJR327676:CJR327677 CTN327676:CTN327677 DDJ327676:DDJ327677 DNF327676:DNF327677 DXB327676:DXB327677 EGX327676:EGX327677 EQT327676:EQT327677 FAP327676:FAP327677 FKL327676:FKL327677 FUH327676:FUH327677 GED327676:GED327677 GNZ327676:GNZ327677 GXV327676:GXV327677 HHR327676:HHR327677 HRN327676:HRN327677 IBJ327676:IBJ327677 ILF327676:ILF327677 IVB327676:IVB327677 JEX327676:JEX327677 JOT327676:JOT327677 JYP327676:JYP327677 KIL327676:KIL327677 KSH327676:KSH327677 LCD327676:LCD327677 LLZ327676:LLZ327677 LVV327676:LVV327677 MFR327676:MFR327677 MPN327676:MPN327677 MZJ327676:MZJ327677 NJF327676:NJF327677 NTB327676:NTB327677 OCX327676:OCX327677 OMT327676:OMT327677 OWP327676:OWP327677 PGL327676:PGL327677 PQH327676:PQH327677 QAD327676:QAD327677 QJZ327676:QJZ327677 QTV327676:QTV327677 RDR327676:RDR327677 RNN327676:RNN327677 RXJ327676:RXJ327677 SHF327676:SHF327677 SRB327676:SRB327677 TAX327676:TAX327677 TKT327676:TKT327677 TUP327676:TUP327677 UEL327676:UEL327677 UOH327676:UOH327677 UYD327676:UYD327677 VHZ327676:VHZ327677 VRV327676:VRV327677 WBR327676:WBR327677 WLN327676:WLN327677 WVJ327676:WVJ327677 IX393212:IX393213 ST393212:ST393213 ACP393212:ACP393213 AML393212:AML393213 AWH393212:AWH393213 BGD393212:BGD393213 BPZ393212:BPZ393213 BZV393212:BZV393213 CJR393212:CJR393213 CTN393212:CTN393213 DDJ393212:DDJ393213 DNF393212:DNF393213 DXB393212:DXB393213 EGX393212:EGX393213 EQT393212:EQT393213 FAP393212:FAP393213 FKL393212:FKL393213 FUH393212:FUH393213 GED393212:GED393213 GNZ393212:GNZ393213 GXV393212:GXV393213 HHR393212:HHR393213 HRN393212:HRN393213 IBJ393212:IBJ393213 ILF393212:ILF393213 IVB393212:IVB393213 JEX393212:JEX393213 JOT393212:JOT393213 JYP393212:JYP393213 KIL393212:KIL393213 KSH393212:KSH393213 LCD393212:LCD393213 LLZ393212:LLZ393213 LVV393212:LVV393213 MFR393212:MFR393213 MPN393212:MPN393213 MZJ393212:MZJ393213 NJF393212:NJF393213 NTB393212:NTB393213 OCX393212:OCX393213 OMT393212:OMT393213 OWP393212:OWP393213 PGL393212:PGL393213 PQH393212:PQH393213 QAD393212:QAD393213 QJZ393212:QJZ393213 QTV393212:QTV393213 RDR393212:RDR393213 RNN393212:RNN393213 RXJ393212:RXJ393213 SHF393212:SHF393213 SRB393212:SRB393213 TAX393212:TAX393213 TKT393212:TKT393213 TUP393212:TUP393213 UEL393212:UEL393213 UOH393212:UOH393213 UYD393212:UYD393213 VHZ393212:VHZ393213 VRV393212:VRV393213 WBR393212:WBR393213 WLN393212:WLN393213 WVJ393212:WVJ393213 IX458748:IX458749 ST458748:ST458749 ACP458748:ACP458749 AML458748:AML458749 AWH458748:AWH458749 BGD458748:BGD458749 BPZ458748:BPZ458749 BZV458748:BZV458749 CJR458748:CJR458749 CTN458748:CTN458749 DDJ458748:DDJ458749 DNF458748:DNF458749 DXB458748:DXB458749 EGX458748:EGX458749 EQT458748:EQT458749 FAP458748:FAP458749 FKL458748:FKL458749 FUH458748:FUH458749 GED458748:GED458749 GNZ458748:GNZ458749 GXV458748:GXV458749 HHR458748:HHR458749 HRN458748:HRN458749 IBJ458748:IBJ458749 ILF458748:ILF458749 IVB458748:IVB458749 JEX458748:JEX458749 JOT458748:JOT458749 JYP458748:JYP458749 KIL458748:KIL458749 KSH458748:KSH458749 LCD458748:LCD458749 LLZ458748:LLZ458749 LVV458748:LVV458749 MFR458748:MFR458749 MPN458748:MPN458749 MZJ458748:MZJ458749 NJF458748:NJF458749 NTB458748:NTB458749 OCX458748:OCX458749 OMT458748:OMT458749 OWP458748:OWP458749 PGL458748:PGL458749 PQH458748:PQH458749 QAD458748:QAD458749 QJZ458748:QJZ458749 QTV458748:QTV458749 RDR458748:RDR458749 RNN458748:RNN458749 RXJ458748:RXJ458749 SHF458748:SHF458749 SRB458748:SRB458749 TAX458748:TAX458749 TKT458748:TKT458749 TUP458748:TUP458749 UEL458748:UEL458749 UOH458748:UOH458749 UYD458748:UYD458749 VHZ458748:VHZ458749 VRV458748:VRV458749 WBR458748:WBR458749 WLN458748:WLN458749 WVJ458748:WVJ458749 IX524284:IX524285 ST524284:ST524285 ACP524284:ACP524285 AML524284:AML524285 AWH524284:AWH524285 BGD524284:BGD524285 BPZ524284:BPZ524285 BZV524284:BZV524285 CJR524284:CJR524285 CTN524284:CTN524285 DDJ524284:DDJ524285 DNF524284:DNF524285 DXB524284:DXB524285 EGX524284:EGX524285 EQT524284:EQT524285 FAP524284:FAP524285 FKL524284:FKL524285 FUH524284:FUH524285 GED524284:GED524285 GNZ524284:GNZ524285 GXV524284:GXV524285 HHR524284:HHR524285 HRN524284:HRN524285 IBJ524284:IBJ524285 ILF524284:ILF524285 IVB524284:IVB524285 JEX524284:JEX524285 JOT524284:JOT524285 JYP524284:JYP524285 KIL524284:KIL524285 KSH524284:KSH524285 LCD524284:LCD524285 LLZ524284:LLZ524285 LVV524284:LVV524285 MFR524284:MFR524285 MPN524284:MPN524285 MZJ524284:MZJ524285 NJF524284:NJF524285 NTB524284:NTB524285 OCX524284:OCX524285 OMT524284:OMT524285 OWP524284:OWP524285 PGL524284:PGL524285 PQH524284:PQH524285 QAD524284:QAD524285 QJZ524284:QJZ524285 QTV524284:QTV524285 RDR524284:RDR524285 RNN524284:RNN524285 RXJ524284:RXJ524285 SHF524284:SHF524285 SRB524284:SRB524285 TAX524284:TAX524285 TKT524284:TKT524285 TUP524284:TUP524285 UEL524284:UEL524285 UOH524284:UOH524285 UYD524284:UYD524285 VHZ524284:VHZ524285 VRV524284:VRV524285 WBR524284:WBR524285 WLN524284:WLN524285 WVJ524284:WVJ524285 IX589820:IX589821 ST589820:ST589821 ACP589820:ACP589821 AML589820:AML589821 AWH589820:AWH589821 BGD589820:BGD589821 BPZ589820:BPZ589821 BZV589820:BZV589821 CJR589820:CJR589821 CTN589820:CTN589821 DDJ589820:DDJ589821 DNF589820:DNF589821 DXB589820:DXB589821 EGX589820:EGX589821 EQT589820:EQT589821 FAP589820:FAP589821 FKL589820:FKL589821 FUH589820:FUH589821 GED589820:GED589821 GNZ589820:GNZ589821 GXV589820:GXV589821 HHR589820:HHR589821 HRN589820:HRN589821 IBJ589820:IBJ589821 ILF589820:ILF589821 IVB589820:IVB589821 JEX589820:JEX589821 JOT589820:JOT589821 JYP589820:JYP589821 KIL589820:KIL589821 KSH589820:KSH589821 LCD589820:LCD589821 LLZ589820:LLZ589821 LVV589820:LVV589821 MFR589820:MFR589821 MPN589820:MPN589821 MZJ589820:MZJ589821 NJF589820:NJF589821 NTB589820:NTB589821 OCX589820:OCX589821 OMT589820:OMT589821 OWP589820:OWP589821 PGL589820:PGL589821 PQH589820:PQH589821 QAD589820:QAD589821 QJZ589820:QJZ589821 QTV589820:QTV589821 RDR589820:RDR589821 RNN589820:RNN589821 RXJ589820:RXJ589821 SHF589820:SHF589821 SRB589820:SRB589821 TAX589820:TAX589821 TKT589820:TKT589821 TUP589820:TUP589821 UEL589820:UEL589821 UOH589820:UOH589821 UYD589820:UYD589821 VHZ589820:VHZ589821 VRV589820:VRV589821 WBR589820:WBR589821 WLN589820:WLN589821 WVJ589820:WVJ589821 IX655356:IX655357 ST655356:ST655357 ACP655356:ACP655357 AML655356:AML655357 AWH655356:AWH655357 BGD655356:BGD655357 BPZ655356:BPZ655357 BZV655356:BZV655357 CJR655356:CJR655357 CTN655356:CTN655357 DDJ655356:DDJ655357 DNF655356:DNF655357 DXB655356:DXB655357 EGX655356:EGX655357 EQT655356:EQT655357 FAP655356:FAP655357 FKL655356:FKL655357 FUH655356:FUH655357 GED655356:GED655357 GNZ655356:GNZ655357 GXV655356:GXV655357 HHR655356:HHR655357 HRN655356:HRN655357 IBJ655356:IBJ655357 ILF655356:ILF655357 IVB655356:IVB655357 JEX655356:JEX655357 JOT655356:JOT655357 JYP655356:JYP655357 KIL655356:KIL655357 KSH655356:KSH655357 LCD655356:LCD655357 LLZ655356:LLZ655357 LVV655356:LVV655357 MFR655356:MFR655357 MPN655356:MPN655357 MZJ655356:MZJ655357 NJF655356:NJF655357 NTB655356:NTB655357 OCX655356:OCX655357 OMT655356:OMT655357 OWP655356:OWP655357 PGL655356:PGL655357 PQH655356:PQH655357 QAD655356:QAD655357 QJZ655356:QJZ655357 QTV655356:QTV655357 RDR655356:RDR655357 RNN655356:RNN655357 RXJ655356:RXJ655357 SHF655356:SHF655357 SRB655356:SRB655357 TAX655356:TAX655357 TKT655356:TKT655357 TUP655356:TUP655357 UEL655356:UEL655357 UOH655356:UOH655357 UYD655356:UYD655357 VHZ655356:VHZ655357 VRV655356:VRV655357 WBR655356:WBR655357 WLN655356:WLN655357 WVJ655356:WVJ655357 IX720892:IX720893 ST720892:ST720893 ACP720892:ACP720893 AML720892:AML720893 AWH720892:AWH720893 BGD720892:BGD720893 BPZ720892:BPZ720893 BZV720892:BZV720893 CJR720892:CJR720893 CTN720892:CTN720893 DDJ720892:DDJ720893 DNF720892:DNF720893 DXB720892:DXB720893 EGX720892:EGX720893 EQT720892:EQT720893 FAP720892:FAP720893 FKL720892:FKL720893 FUH720892:FUH720893 GED720892:GED720893 GNZ720892:GNZ720893 GXV720892:GXV720893 HHR720892:HHR720893 HRN720892:HRN720893 IBJ720892:IBJ720893 ILF720892:ILF720893 IVB720892:IVB720893 JEX720892:JEX720893 JOT720892:JOT720893 JYP720892:JYP720893 KIL720892:KIL720893 KSH720892:KSH720893 LCD720892:LCD720893 LLZ720892:LLZ720893 LVV720892:LVV720893 MFR720892:MFR720893 MPN720892:MPN720893 MZJ720892:MZJ720893 NJF720892:NJF720893 NTB720892:NTB720893 OCX720892:OCX720893 OMT720892:OMT720893 OWP720892:OWP720893 PGL720892:PGL720893 PQH720892:PQH720893 QAD720892:QAD720893 QJZ720892:QJZ720893 QTV720892:QTV720893 RDR720892:RDR720893 RNN720892:RNN720893 RXJ720892:RXJ720893 SHF720892:SHF720893 SRB720892:SRB720893 TAX720892:TAX720893 TKT720892:TKT720893 TUP720892:TUP720893 UEL720892:UEL720893 UOH720892:UOH720893 UYD720892:UYD720893 VHZ720892:VHZ720893 VRV720892:VRV720893 WBR720892:WBR720893 WLN720892:WLN720893 WVJ720892:WVJ720893 IX786428:IX786429 ST786428:ST786429 ACP786428:ACP786429 AML786428:AML786429 AWH786428:AWH786429 BGD786428:BGD786429 BPZ786428:BPZ786429 BZV786428:BZV786429 CJR786428:CJR786429 CTN786428:CTN786429 DDJ786428:DDJ786429 DNF786428:DNF786429 DXB786428:DXB786429 EGX786428:EGX786429 EQT786428:EQT786429 FAP786428:FAP786429 FKL786428:FKL786429 FUH786428:FUH786429 GED786428:GED786429 GNZ786428:GNZ786429 GXV786428:GXV786429 HHR786428:HHR786429 HRN786428:HRN786429 IBJ786428:IBJ786429 ILF786428:ILF786429 IVB786428:IVB786429 JEX786428:JEX786429 JOT786428:JOT786429 JYP786428:JYP786429 KIL786428:KIL786429 KSH786428:KSH786429 LCD786428:LCD786429 LLZ786428:LLZ786429 LVV786428:LVV786429 MFR786428:MFR786429 MPN786428:MPN786429 MZJ786428:MZJ786429 NJF786428:NJF786429 NTB786428:NTB786429 OCX786428:OCX786429 OMT786428:OMT786429 OWP786428:OWP786429 PGL786428:PGL786429 PQH786428:PQH786429 QAD786428:QAD786429 QJZ786428:QJZ786429 QTV786428:QTV786429 RDR786428:RDR786429 RNN786428:RNN786429 RXJ786428:RXJ786429 SHF786428:SHF786429 SRB786428:SRB786429 TAX786428:TAX786429 TKT786428:TKT786429 TUP786428:TUP786429 UEL786428:UEL786429 UOH786428:UOH786429 UYD786428:UYD786429 VHZ786428:VHZ786429 VRV786428:VRV786429 WBR786428:WBR786429 WLN786428:WLN786429 WVJ786428:WVJ786429 IX851964:IX851965 ST851964:ST851965 ACP851964:ACP851965 AML851964:AML851965 AWH851964:AWH851965 BGD851964:BGD851965 BPZ851964:BPZ851965 BZV851964:BZV851965 CJR851964:CJR851965 CTN851964:CTN851965 DDJ851964:DDJ851965 DNF851964:DNF851965 DXB851964:DXB851965 EGX851964:EGX851965 EQT851964:EQT851965 FAP851964:FAP851965 FKL851964:FKL851965 FUH851964:FUH851965 GED851964:GED851965 GNZ851964:GNZ851965 GXV851964:GXV851965 HHR851964:HHR851965 HRN851964:HRN851965 IBJ851964:IBJ851965 ILF851964:ILF851965 IVB851964:IVB851965 JEX851964:JEX851965 JOT851964:JOT851965 JYP851964:JYP851965 KIL851964:KIL851965 KSH851964:KSH851965 LCD851964:LCD851965 LLZ851964:LLZ851965 LVV851964:LVV851965 MFR851964:MFR851965 MPN851964:MPN851965 MZJ851964:MZJ851965 NJF851964:NJF851965 NTB851964:NTB851965 OCX851964:OCX851965 OMT851964:OMT851965 OWP851964:OWP851965 PGL851964:PGL851965 PQH851964:PQH851965 QAD851964:QAD851965 QJZ851964:QJZ851965 QTV851964:QTV851965 RDR851964:RDR851965 RNN851964:RNN851965 RXJ851964:RXJ851965 SHF851964:SHF851965 SRB851964:SRB851965 TAX851964:TAX851965 TKT851964:TKT851965 TUP851964:TUP851965 UEL851964:UEL851965 UOH851964:UOH851965 UYD851964:UYD851965 VHZ851964:VHZ851965 VRV851964:VRV851965 WBR851964:WBR851965 WLN851964:WLN851965 WVJ851964:WVJ851965 IX917500:IX917501 ST917500:ST917501 ACP917500:ACP917501 AML917500:AML917501 AWH917500:AWH917501 BGD917500:BGD917501 BPZ917500:BPZ917501 BZV917500:BZV917501 CJR917500:CJR917501 CTN917500:CTN917501 DDJ917500:DDJ917501 DNF917500:DNF917501 DXB917500:DXB917501 EGX917500:EGX917501 EQT917500:EQT917501 FAP917500:FAP917501 FKL917500:FKL917501 FUH917500:FUH917501 GED917500:GED917501 GNZ917500:GNZ917501 GXV917500:GXV917501 HHR917500:HHR917501 HRN917500:HRN917501 IBJ917500:IBJ917501 ILF917500:ILF917501 IVB917500:IVB917501 JEX917500:JEX917501 JOT917500:JOT917501 JYP917500:JYP917501 KIL917500:KIL917501 KSH917500:KSH917501 LCD917500:LCD917501 LLZ917500:LLZ917501 LVV917500:LVV917501 MFR917500:MFR917501 MPN917500:MPN917501 MZJ917500:MZJ917501 NJF917500:NJF917501 NTB917500:NTB917501 OCX917500:OCX917501 OMT917500:OMT917501 OWP917500:OWP917501 PGL917500:PGL917501 PQH917500:PQH917501 QAD917500:QAD917501 QJZ917500:QJZ917501 QTV917500:QTV917501 RDR917500:RDR917501 RNN917500:RNN917501 RXJ917500:RXJ917501 SHF917500:SHF917501 SRB917500:SRB917501 TAX917500:TAX917501 TKT917500:TKT917501 TUP917500:TUP917501 UEL917500:UEL917501 UOH917500:UOH917501 UYD917500:UYD917501 VHZ917500:VHZ917501 VRV917500:VRV917501 WBR917500:WBR917501 WLN917500:WLN917501 WVJ917500:WVJ917501 IX983036:IX983037 ST983036:ST983037 ACP983036:ACP983037 AML983036:AML983037 AWH983036:AWH983037 BGD983036:BGD983037 BPZ983036:BPZ983037 BZV983036:BZV983037 CJR983036:CJR983037 CTN983036:CTN983037 DDJ983036:DDJ983037 DNF983036:DNF983037 DXB983036:DXB983037 EGX983036:EGX983037 EQT983036:EQT983037 FAP983036:FAP983037 FKL983036:FKL983037 FUH983036:FUH983037 GED983036:GED983037 GNZ983036:GNZ983037 GXV983036:GXV983037 HHR983036:HHR983037 HRN983036:HRN983037 IBJ983036:IBJ983037 ILF983036:ILF983037 IVB983036:IVB983037 JEX983036:JEX983037 JOT983036:JOT983037 JYP983036:JYP983037 KIL983036:KIL983037 KSH983036:KSH983037 LCD983036:LCD983037 LLZ983036:LLZ983037 LVV983036:LVV983037 MFR983036:MFR983037 MPN983036:MPN983037 MZJ983036:MZJ983037 NJF983036:NJF983037 NTB983036:NTB983037 OCX983036:OCX983037 OMT983036:OMT983037 OWP983036:OWP983037 PGL983036:PGL983037 PQH983036:PQH983037 QAD983036:QAD983037 QJZ983036:QJZ983037 QTV983036:QTV983037 RDR983036:RDR983037 RNN983036:RNN983037 RXJ983036:RXJ983037 SHF983036:SHF983037 SRB983036:SRB983037 TAX983036:TAX983037 TKT983036:TKT983037 TUP983036:TUP983037 UEL983036:UEL983037 UOH983036:UOH983037 UYD983036:UYD983037 VHZ983036:VHZ983037 VRV983036:VRV983037 WBR983036:WBR983037 WLN983036:WLN983037 WVJ983036:WVJ983037 IU65532:IU65533 SQ65532:SQ65533 ACM65532:ACM65533 AMI65532:AMI65533 AWE65532:AWE65533 BGA65532:BGA65533 BPW65532:BPW65533 BZS65532:BZS65533 CJO65532:CJO65533 CTK65532:CTK65533 DDG65532:DDG65533 DNC65532:DNC65533 DWY65532:DWY65533 EGU65532:EGU65533 EQQ65532:EQQ65533 FAM65532:FAM65533 FKI65532:FKI65533 FUE65532:FUE65533 GEA65532:GEA65533 GNW65532:GNW65533 GXS65532:GXS65533 HHO65532:HHO65533 HRK65532:HRK65533 IBG65532:IBG65533 ILC65532:ILC65533 IUY65532:IUY65533 JEU65532:JEU65533 JOQ65532:JOQ65533 JYM65532:JYM65533 KII65532:KII65533 KSE65532:KSE65533 LCA65532:LCA65533 LLW65532:LLW65533 LVS65532:LVS65533 MFO65532:MFO65533 MPK65532:MPK65533 MZG65532:MZG65533 NJC65532:NJC65533 NSY65532:NSY65533 OCU65532:OCU65533 OMQ65532:OMQ65533 OWM65532:OWM65533 PGI65532:PGI65533 PQE65532:PQE65533 QAA65532:QAA65533 QJW65532:QJW65533 QTS65532:QTS65533 RDO65532:RDO65533 RNK65532:RNK65533 RXG65532:RXG65533 SHC65532:SHC65533 SQY65532:SQY65533 TAU65532:TAU65533 TKQ65532:TKQ65533 TUM65532:TUM65533 UEI65532:UEI65533 UOE65532:UOE65533 UYA65532:UYA65533 VHW65532:VHW65533 VRS65532:VRS65533 WBO65532:WBO65533 WLK65532:WLK65533 WVG65532:WVG65533 IU131068:IU131069 SQ131068:SQ131069 ACM131068:ACM131069 AMI131068:AMI131069 AWE131068:AWE131069 BGA131068:BGA131069 BPW131068:BPW131069 BZS131068:BZS131069 CJO131068:CJO131069 CTK131068:CTK131069 DDG131068:DDG131069 DNC131068:DNC131069 DWY131068:DWY131069 EGU131068:EGU131069 EQQ131068:EQQ131069 FAM131068:FAM131069 FKI131068:FKI131069 FUE131068:FUE131069 GEA131068:GEA131069 GNW131068:GNW131069 GXS131068:GXS131069 HHO131068:HHO131069 HRK131068:HRK131069 IBG131068:IBG131069 ILC131068:ILC131069 IUY131068:IUY131069 JEU131068:JEU131069 JOQ131068:JOQ131069 JYM131068:JYM131069 KII131068:KII131069 KSE131068:KSE131069 LCA131068:LCA131069 LLW131068:LLW131069 LVS131068:LVS131069 MFO131068:MFO131069 MPK131068:MPK131069 MZG131068:MZG131069 NJC131068:NJC131069 NSY131068:NSY131069 OCU131068:OCU131069 OMQ131068:OMQ131069 OWM131068:OWM131069 PGI131068:PGI131069 PQE131068:PQE131069 QAA131068:QAA131069 QJW131068:QJW131069 QTS131068:QTS131069 RDO131068:RDO131069 RNK131068:RNK131069 RXG131068:RXG131069 SHC131068:SHC131069 SQY131068:SQY131069 TAU131068:TAU131069 TKQ131068:TKQ131069 TUM131068:TUM131069 UEI131068:UEI131069 UOE131068:UOE131069 UYA131068:UYA131069 VHW131068:VHW131069 VRS131068:VRS131069 WBO131068:WBO131069 WLK131068:WLK131069 WVG131068:WVG131069 IU196604:IU196605 SQ196604:SQ196605 ACM196604:ACM196605 AMI196604:AMI196605 AWE196604:AWE196605 BGA196604:BGA196605 BPW196604:BPW196605 BZS196604:BZS196605 CJO196604:CJO196605 CTK196604:CTK196605 DDG196604:DDG196605 DNC196604:DNC196605 DWY196604:DWY196605 EGU196604:EGU196605 EQQ196604:EQQ196605 FAM196604:FAM196605 FKI196604:FKI196605 FUE196604:FUE196605 GEA196604:GEA196605 GNW196604:GNW196605 GXS196604:GXS196605 HHO196604:HHO196605 HRK196604:HRK196605 IBG196604:IBG196605 ILC196604:ILC196605 IUY196604:IUY196605 JEU196604:JEU196605 JOQ196604:JOQ196605 JYM196604:JYM196605 KII196604:KII196605 KSE196604:KSE196605 LCA196604:LCA196605 LLW196604:LLW196605 LVS196604:LVS196605 MFO196604:MFO196605 MPK196604:MPK196605 MZG196604:MZG196605 NJC196604:NJC196605 NSY196604:NSY196605 OCU196604:OCU196605 OMQ196604:OMQ196605 OWM196604:OWM196605 PGI196604:PGI196605 PQE196604:PQE196605 QAA196604:QAA196605 QJW196604:QJW196605 QTS196604:QTS196605 RDO196604:RDO196605 RNK196604:RNK196605 RXG196604:RXG196605 SHC196604:SHC196605 SQY196604:SQY196605 TAU196604:TAU196605 TKQ196604:TKQ196605 TUM196604:TUM196605 UEI196604:UEI196605 UOE196604:UOE196605 UYA196604:UYA196605 VHW196604:VHW196605 VRS196604:VRS196605 WBO196604:WBO196605 WLK196604:WLK196605 WVG196604:WVG196605 IU262140:IU262141 SQ262140:SQ262141 ACM262140:ACM262141 AMI262140:AMI262141 AWE262140:AWE262141 BGA262140:BGA262141 BPW262140:BPW262141 BZS262140:BZS262141 CJO262140:CJO262141 CTK262140:CTK262141 DDG262140:DDG262141 DNC262140:DNC262141 DWY262140:DWY262141 EGU262140:EGU262141 EQQ262140:EQQ262141 FAM262140:FAM262141 FKI262140:FKI262141 FUE262140:FUE262141 GEA262140:GEA262141 GNW262140:GNW262141 GXS262140:GXS262141 HHO262140:HHO262141 HRK262140:HRK262141 IBG262140:IBG262141 ILC262140:ILC262141 IUY262140:IUY262141 JEU262140:JEU262141 JOQ262140:JOQ262141 JYM262140:JYM262141 KII262140:KII262141 KSE262140:KSE262141 LCA262140:LCA262141 LLW262140:LLW262141 LVS262140:LVS262141 MFO262140:MFO262141 MPK262140:MPK262141 MZG262140:MZG262141 NJC262140:NJC262141 NSY262140:NSY262141 OCU262140:OCU262141 OMQ262140:OMQ262141 OWM262140:OWM262141 PGI262140:PGI262141 PQE262140:PQE262141 QAA262140:QAA262141 QJW262140:QJW262141 QTS262140:QTS262141 RDO262140:RDO262141 RNK262140:RNK262141 RXG262140:RXG262141 SHC262140:SHC262141 SQY262140:SQY262141 TAU262140:TAU262141 TKQ262140:TKQ262141 TUM262140:TUM262141 UEI262140:UEI262141 UOE262140:UOE262141 UYA262140:UYA262141 VHW262140:VHW262141 VRS262140:VRS262141 WBO262140:WBO262141 WLK262140:WLK262141 WVG262140:WVG262141 IU327676:IU327677 SQ327676:SQ327677 ACM327676:ACM327677 AMI327676:AMI327677 AWE327676:AWE327677 BGA327676:BGA327677 BPW327676:BPW327677 BZS327676:BZS327677 CJO327676:CJO327677 CTK327676:CTK327677 DDG327676:DDG327677 DNC327676:DNC327677 DWY327676:DWY327677 EGU327676:EGU327677 EQQ327676:EQQ327677 FAM327676:FAM327677 FKI327676:FKI327677 FUE327676:FUE327677 GEA327676:GEA327677 GNW327676:GNW327677 GXS327676:GXS327677 HHO327676:HHO327677 HRK327676:HRK327677 IBG327676:IBG327677 ILC327676:ILC327677 IUY327676:IUY327677 JEU327676:JEU327677 JOQ327676:JOQ327677 JYM327676:JYM327677 KII327676:KII327677 KSE327676:KSE327677 LCA327676:LCA327677 LLW327676:LLW327677 LVS327676:LVS327677 MFO327676:MFO327677 MPK327676:MPK327677 MZG327676:MZG327677 NJC327676:NJC327677 NSY327676:NSY327677 OCU327676:OCU327677 OMQ327676:OMQ327677 OWM327676:OWM327677 PGI327676:PGI327677 PQE327676:PQE327677 QAA327676:QAA327677 QJW327676:QJW327677 QTS327676:QTS327677 RDO327676:RDO327677 RNK327676:RNK327677 RXG327676:RXG327677 SHC327676:SHC327677 SQY327676:SQY327677 TAU327676:TAU327677 TKQ327676:TKQ327677 TUM327676:TUM327677 UEI327676:UEI327677 UOE327676:UOE327677 UYA327676:UYA327677 VHW327676:VHW327677 VRS327676:VRS327677 WBO327676:WBO327677 WLK327676:WLK327677 WVG327676:WVG327677 IU393212:IU393213 SQ393212:SQ393213 ACM393212:ACM393213 AMI393212:AMI393213 AWE393212:AWE393213 BGA393212:BGA393213 BPW393212:BPW393213 BZS393212:BZS393213 CJO393212:CJO393213 CTK393212:CTK393213 DDG393212:DDG393213 DNC393212:DNC393213 DWY393212:DWY393213 EGU393212:EGU393213 EQQ393212:EQQ393213 FAM393212:FAM393213 FKI393212:FKI393213 FUE393212:FUE393213 GEA393212:GEA393213 GNW393212:GNW393213 GXS393212:GXS393213 HHO393212:HHO393213 HRK393212:HRK393213 IBG393212:IBG393213 ILC393212:ILC393213 IUY393212:IUY393213 JEU393212:JEU393213 JOQ393212:JOQ393213 JYM393212:JYM393213 KII393212:KII393213 KSE393212:KSE393213 LCA393212:LCA393213 LLW393212:LLW393213 LVS393212:LVS393213 MFO393212:MFO393213 MPK393212:MPK393213 MZG393212:MZG393213 NJC393212:NJC393213 NSY393212:NSY393213 OCU393212:OCU393213 OMQ393212:OMQ393213 OWM393212:OWM393213 PGI393212:PGI393213 PQE393212:PQE393213 QAA393212:QAA393213 QJW393212:QJW393213 QTS393212:QTS393213 RDO393212:RDO393213 RNK393212:RNK393213 RXG393212:RXG393213 SHC393212:SHC393213 SQY393212:SQY393213 TAU393212:TAU393213 TKQ393212:TKQ393213 TUM393212:TUM393213 UEI393212:UEI393213 UOE393212:UOE393213 UYA393212:UYA393213 VHW393212:VHW393213 VRS393212:VRS393213 WBO393212:WBO393213 WLK393212:WLK393213 WVG393212:WVG393213 IU458748:IU458749 SQ458748:SQ458749 ACM458748:ACM458749 AMI458748:AMI458749 AWE458748:AWE458749 BGA458748:BGA458749 BPW458748:BPW458749 BZS458748:BZS458749 CJO458748:CJO458749 CTK458748:CTK458749 DDG458748:DDG458749 DNC458748:DNC458749 DWY458748:DWY458749 EGU458748:EGU458749 EQQ458748:EQQ458749 FAM458748:FAM458749 FKI458748:FKI458749 FUE458748:FUE458749 GEA458748:GEA458749 GNW458748:GNW458749 GXS458748:GXS458749 HHO458748:HHO458749 HRK458748:HRK458749 IBG458748:IBG458749 ILC458748:ILC458749 IUY458748:IUY458749 JEU458748:JEU458749 JOQ458748:JOQ458749 JYM458748:JYM458749 KII458748:KII458749 KSE458748:KSE458749 LCA458748:LCA458749 LLW458748:LLW458749 LVS458748:LVS458749 MFO458748:MFO458749 MPK458748:MPK458749 MZG458748:MZG458749 NJC458748:NJC458749 NSY458748:NSY458749 OCU458748:OCU458749 OMQ458748:OMQ458749 OWM458748:OWM458749 PGI458748:PGI458749 PQE458748:PQE458749 QAA458748:QAA458749 QJW458748:QJW458749 QTS458748:QTS458749 RDO458748:RDO458749 RNK458748:RNK458749 RXG458748:RXG458749 SHC458748:SHC458749 SQY458748:SQY458749 TAU458748:TAU458749 TKQ458748:TKQ458749 TUM458748:TUM458749 UEI458748:UEI458749 UOE458748:UOE458749 UYA458748:UYA458749 VHW458748:VHW458749 VRS458748:VRS458749 WBO458748:WBO458749 WLK458748:WLK458749 WVG458748:WVG458749 IU524284:IU524285 SQ524284:SQ524285 ACM524284:ACM524285 AMI524284:AMI524285 AWE524284:AWE524285 BGA524284:BGA524285 BPW524284:BPW524285 BZS524284:BZS524285 CJO524284:CJO524285 CTK524284:CTK524285 DDG524284:DDG524285 DNC524284:DNC524285 DWY524284:DWY524285 EGU524284:EGU524285 EQQ524284:EQQ524285 FAM524284:FAM524285 FKI524284:FKI524285 FUE524284:FUE524285 GEA524284:GEA524285 GNW524284:GNW524285 GXS524284:GXS524285 HHO524284:HHO524285 HRK524284:HRK524285 IBG524284:IBG524285 ILC524284:ILC524285 IUY524284:IUY524285 JEU524284:JEU524285 JOQ524284:JOQ524285 JYM524284:JYM524285 KII524284:KII524285 KSE524284:KSE524285 LCA524284:LCA524285 LLW524284:LLW524285 LVS524284:LVS524285 MFO524284:MFO524285 MPK524284:MPK524285 MZG524284:MZG524285 NJC524284:NJC524285 NSY524284:NSY524285 OCU524284:OCU524285 OMQ524284:OMQ524285 OWM524284:OWM524285 PGI524284:PGI524285 PQE524284:PQE524285 QAA524284:QAA524285 QJW524284:QJW524285 QTS524284:QTS524285 RDO524284:RDO524285 RNK524284:RNK524285 RXG524284:RXG524285 SHC524284:SHC524285 SQY524284:SQY524285 TAU524284:TAU524285 TKQ524284:TKQ524285 TUM524284:TUM524285 UEI524284:UEI524285 UOE524284:UOE524285 UYA524284:UYA524285 VHW524284:VHW524285 VRS524284:VRS524285 WBO524284:WBO524285 WLK524284:WLK524285 WVG524284:WVG524285 IU589820:IU589821 SQ589820:SQ589821 ACM589820:ACM589821 AMI589820:AMI589821 AWE589820:AWE589821 BGA589820:BGA589821 BPW589820:BPW589821 BZS589820:BZS589821 CJO589820:CJO589821 CTK589820:CTK589821 DDG589820:DDG589821 DNC589820:DNC589821 DWY589820:DWY589821 EGU589820:EGU589821 EQQ589820:EQQ589821 FAM589820:FAM589821 FKI589820:FKI589821 FUE589820:FUE589821 GEA589820:GEA589821 GNW589820:GNW589821 GXS589820:GXS589821 HHO589820:HHO589821 HRK589820:HRK589821 IBG589820:IBG589821 ILC589820:ILC589821 IUY589820:IUY589821 JEU589820:JEU589821 JOQ589820:JOQ589821 JYM589820:JYM589821 KII589820:KII589821 KSE589820:KSE589821 LCA589820:LCA589821 LLW589820:LLW589821 LVS589820:LVS589821 MFO589820:MFO589821 MPK589820:MPK589821 MZG589820:MZG589821 NJC589820:NJC589821 NSY589820:NSY589821 OCU589820:OCU589821 OMQ589820:OMQ589821 OWM589820:OWM589821 PGI589820:PGI589821 PQE589820:PQE589821 QAA589820:QAA589821 QJW589820:QJW589821 QTS589820:QTS589821 RDO589820:RDO589821 RNK589820:RNK589821 RXG589820:RXG589821 SHC589820:SHC589821 SQY589820:SQY589821 TAU589820:TAU589821 TKQ589820:TKQ589821 TUM589820:TUM589821 UEI589820:UEI589821 UOE589820:UOE589821 UYA589820:UYA589821 VHW589820:VHW589821 VRS589820:VRS589821 WBO589820:WBO589821 WLK589820:WLK589821 WVG589820:WVG589821 IU655356:IU655357 SQ655356:SQ655357 ACM655356:ACM655357 AMI655356:AMI655357 AWE655356:AWE655357 BGA655356:BGA655357 BPW655356:BPW655357 BZS655356:BZS655357 CJO655356:CJO655357 CTK655356:CTK655357 DDG655356:DDG655357 DNC655356:DNC655357 DWY655356:DWY655357 EGU655356:EGU655357 EQQ655356:EQQ655357 FAM655356:FAM655357 FKI655356:FKI655357 FUE655356:FUE655357 GEA655356:GEA655357 GNW655356:GNW655357 GXS655356:GXS655357 HHO655356:HHO655357 HRK655356:HRK655357 IBG655356:IBG655357 ILC655356:ILC655357 IUY655356:IUY655357 JEU655356:JEU655357 JOQ655356:JOQ655357 JYM655356:JYM655357 KII655356:KII655357 KSE655356:KSE655357 LCA655356:LCA655357 LLW655356:LLW655357 LVS655356:LVS655357 MFO655356:MFO655357 MPK655356:MPK655357 MZG655356:MZG655357 NJC655356:NJC655357 NSY655356:NSY655357 OCU655356:OCU655357 OMQ655356:OMQ655357 OWM655356:OWM655357 PGI655356:PGI655357 PQE655356:PQE655357 QAA655356:QAA655357 QJW655356:QJW655357 QTS655356:QTS655357 RDO655356:RDO655357 RNK655356:RNK655357 RXG655356:RXG655357 SHC655356:SHC655357 SQY655356:SQY655357 TAU655356:TAU655357 TKQ655356:TKQ655357 TUM655356:TUM655357 UEI655356:UEI655357 UOE655356:UOE655357 UYA655356:UYA655357 VHW655356:VHW655357 VRS655356:VRS655357 WBO655356:WBO655357 WLK655356:WLK655357 WVG655356:WVG655357 IU720892:IU720893 SQ720892:SQ720893 ACM720892:ACM720893 AMI720892:AMI720893 AWE720892:AWE720893 BGA720892:BGA720893 BPW720892:BPW720893 BZS720892:BZS720893 CJO720892:CJO720893 CTK720892:CTK720893 DDG720892:DDG720893 DNC720892:DNC720893 DWY720892:DWY720893 EGU720892:EGU720893 EQQ720892:EQQ720893 FAM720892:FAM720893 FKI720892:FKI720893 FUE720892:FUE720893 GEA720892:GEA720893 GNW720892:GNW720893 GXS720892:GXS720893 HHO720892:HHO720893 HRK720892:HRK720893 IBG720892:IBG720893 ILC720892:ILC720893 IUY720892:IUY720893 JEU720892:JEU720893 JOQ720892:JOQ720893 JYM720892:JYM720893 KII720892:KII720893 KSE720892:KSE720893 LCA720892:LCA720893 LLW720892:LLW720893 LVS720892:LVS720893 MFO720892:MFO720893 MPK720892:MPK720893 MZG720892:MZG720893 NJC720892:NJC720893 NSY720892:NSY720893 OCU720892:OCU720893 OMQ720892:OMQ720893 OWM720892:OWM720893 PGI720892:PGI720893 PQE720892:PQE720893 QAA720892:QAA720893 QJW720892:QJW720893 QTS720892:QTS720893 RDO720892:RDO720893 RNK720892:RNK720893 RXG720892:RXG720893 SHC720892:SHC720893 SQY720892:SQY720893 TAU720892:TAU720893 TKQ720892:TKQ720893 TUM720892:TUM720893 UEI720892:UEI720893 UOE720892:UOE720893 UYA720892:UYA720893 VHW720892:VHW720893 VRS720892:VRS720893 WBO720892:WBO720893 WLK720892:WLK720893 WVG720892:WVG720893 IU786428:IU786429 SQ786428:SQ786429 ACM786428:ACM786429 AMI786428:AMI786429 AWE786428:AWE786429 BGA786428:BGA786429 BPW786428:BPW786429 BZS786428:BZS786429 CJO786428:CJO786429 CTK786428:CTK786429 DDG786428:DDG786429 DNC786428:DNC786429 DWY786428:DWY786429 EGU786428:EGU786429 EQQ786428:EQQ786429 FAM786428:FAM786429 FKI786428:FKI786429 FUE786428:FUE786429 GEA786428:GEA786429 GNW786428:GNW786429 GXS786428:GXS786429 HHO786428:HHO786429 HRK786428:HRK786429 IBG786428:IBG786429 ILC786428:ILC786429 IUY786428:IUY786429 JEU786428:JEU786429 JOQ786428:JOQ786429 JYM786428:JYM786429 KII786428:KII786429 KSE786428:KSE786429 LCA786428:LCA786429 LLW786428:LLW786429 LVS786428:LVS786429 MFO786428:MFO786429 MPK786428:MPK786429 MZG786428:MZG786429 NJC786428:NJC786429 NSY786428:NSY786429 OCU786428:OCU786429 OMQ786428:OMQ786429 OWM786428:OWM786429 PGI786428:PGI786429 PQE786428:PQE786429 QAA786428:QAA786429 QJW786428:QJW786429 QTS786428:QTS786429 RDO786428:RDO786429 RNK786428:RNK786429 RXG786428:RXG786429 SHC786428:SHC786429 SQY786428:SQY786429 TAU786428:TAU786429 TKQ786428:TKQ786429 TUM786428:TUM786429 UEI786428:UEI786429 UOE786428:UOE786429 UYA786428:UYA786429 VHW786428:VHW786429 VRS786428:VRS786429 WBO786428:WBO786429 WLK786428:WLK786429 WVG786428:WVG786429 IU851964:IU851965 SQ851964:SQ851965 ACM851964:ACM851965 AMI851964:AMI851965 AWE851964:AWE851965 BGA851964:BGA851965 BPW851964:BPW851965 BZS851964:BZS851965 CJO851964:CJO851965 CTK851964:CTK851965 DDG851964:DDG851965 DNC851964:DNC851965 DWY851964:DWY851965 EGU851964:EGU851965 EQQ851964:EQQ851965 FAM851964:FAM851965 FKI851964:FKI851965 FUE851964:FUE851965 GEA851964:GEA851965 GNW851964:GNW851965 GXS851964:GXS851965 HHO851964:HHO851965 HRK851964:HRK851965 IBG851964:IBG851965 ILC851964:ILC851965 IUY851964:IUY851965 JEU851964:JEU851965 JOQ851964:JOQ851965 JYM851964:JYM851965 KII851964:KII851965 KSE851964:KSE851965 LCA851964:LCA851965 LLW851964:LLW851965 LVS851964:LVS851965 MFO851964:MFO851965 MPK851964:MPK851965 MZG851964:MZG851965 NJC851964:NJC851965 NSY851964:NSY851965 OCU851964:OCU851965 OMQ851964:OMQ851965 OWM851964:OWM851965 PGI851964:PGI851965 PQE851964:PQE851965 QAA851964:QAA851965 QJW851964:QJW851965 QTS851964:QTS851965 RDO851964:RDO851965 RNK851964:RNK851965 RXG851964:RXG851965 SHC851964:SHC851965 SQY851964:SQY851965 TAU851964:TAU851965 TKQ851964:TKQ851965 TUM851964:TUM851965 UEI851964:UEI851965 UOE851964:UOE851965 UYA851964:UYA851965 VHW851964:VHW851965 VRS851964:VRS851965 WBO851964:WBO851965 WLK851964:WLK851965 WVG851964:WVG851965 IU917500:IU917501 SQ917500:SQ917501 ACM917500:ACM917501 AMI917500:AMI917501 AWE917500:AWE917501 BGA917500:BGA917501 BPW917500:BPW917501 BZS917500:BZS917501 CJO917500:CJO917501 CTK917500:CTK917501 DDG917500:DDG917501 DNC917500:DNC917501 DWY917500:DWY917501 EGU917500:EGU917501 EQQ917500:EQQ917501 FAM917500:FAM917501 FKI917500:FKI917501 FUE917500:FUE917501 GEA917500:GEA917501 GNW917500:GNW917501 GXS917500:GXS917501 HHO917500:HHO917501 HRK917500:HRK917501 IBG917500:IBG917501 ILC917500:ILC917501 IUY917500:IUY917501 JEU917500:JEU917501 JOQ917500:JOQ917501 JYM917500:JYM917501 KII917500:KII917501 KSE917500:KSE917501 LCA917500:LCA917501 LLW917500:LLW917501 LVS917500:LVS917501 MFO917500:MFO917501 MPK917500:MPK917501 MZG917500:MZG917501 NJC917500:NJC917501 NSY917500:NSY917501 OCU917500:OCU917501 OMQ917500:OMQ917501 OWM917500:OWM917501 PGI917500:PGI917501 PQE917500:PQE917501 QAA917500:QAA917501 QJW917500:QJW917501 QTS917500:QTS917501 RDO917500:RDO917501 RNK917500:RNK917501 RXG917500:RXG917501 SHC917500:SHC917501 SQY917500:SQY917501 TAU917500:TAU917501 TKQ917500:TKQ917501 TUM917500:TUM917501 UEI917500:UEI917501 UOE917500:UOE917501 UYA917500:UYA917501 VHW917500:VHW917501 VRS917500:VRS917501 WBO917500:WBO917501 WLK917500:WLK917501 WVG917500:WVG917501 IU983036:IU983037 SQ983036:SQ983037 ACM983036:ACM983037 AMI983036:AMI983037 AWE983036:AWE983037 BGA983036:BGA983037 BPW983036:BPW983037 BZS983036:BZS983037 CJO983036:CJO983037 CTK983036:CTK983037 DDG983036:DDG983037 DNC983036:DNC983037 DWY983036:DWY983037 EGU983036:EGU983037 EQQ983036:EQQ983037 FAM983036:FAM983037 FKI983036:FKI983037 FUE983036:FUE983037 GEA983036:GEA983037 GNW983036:GNW983037 GXS983036:GXS983037 HHO983036:HHO983037 HRK983036:HRK983037 IBG983036:IBG983037 ILC983036:ILC983037 IUY983036:IUY983037 JEU983036:JEU983037 JOQ983036:JOQ983037 JYM983036:JYM983037 KII983036:KII983037 KSE983036:KSE983037 LCA983036:LCA983037 LLW983036:LLW983037 LVS983036:LVS983037 MFO983036:MFO983037 MPK983036:MPK983037 MZG983036:MZG983037 NJC983036:NJC983037 NSY983036:NSY983037 OCU983036:OCU983037 OMQ983036:OMQ983037 OWM983036:OWM983037 PGI983036:PGI983037 PQE983036:PQE983037 QAA983036:QAA983037 QJW983036:QJW983037 QTS983036:QTS983037 RDO983036:RDO983037 RNK983036:RNK983037 RXG983036:RXG983037 SHC983036:SHC983037 SQY983036:SQY983037 TAU983036:TAU983037 TKQ983036:TKQ983037 TUM983036:TUM983037 UEI983036:UEI983037 UOE983036:UOE983037 UYA983036:UYA983037 VHW983036:VHW983037 VRS983036:VRS983037 WBO983036:WBO983037 WLK983036:WLK983037 WVG983036:WVG983037 JA65532:JA65533 SW65532:SW65533 ACS65532:ACS65533 AMO65532:AMO65533 AWK65532:AWK65533 BGG65532:BGG65533 BQC65532:BQC65533 BZY65532:BZY65533 CJU65532:CJU65533 CTQ65532:CTQ65533 DDM65532:DDM65533 DNI65532:DNI65533 DXE65532:DXE65533 EHA65532:EHA65533 EQW65532:EQW65533 FAS65532:FAS65533 FKO65532:FKO65533 FUK65532:FUK65533 GEG65532:GEG65533 GOC65532:GOC65533 GXY65532:GXY65533 HHU65532:HHU65533 HRQ65532:HRQ65533 IBM65532:IBM65533 ILI65532:ILI65533 IVE65532:IVE65533 JFA65532:JFA65533 JOW65532:JOW65533 JYS65532:JYS65533 KIO65532:KIO65533 KSK65532:KSK65533 LCG65532:LCG65533 LMC65532:LMC65533 LVY65532:LVY65533 MFU65532:MFU65533 MPQ65532:MPQ65533 MZM65532:MZM65533 NJI65532:NJI65533 NTE65532:NTE65533 ODA65532:ODA65533 OMW65532:OMW65533 OWS65532:OWS65533 PGO65532:PGO65533 PQK65532:PQK65533 QAG65532:QAG65533 QKC65532:QKC65533 QTY65532:QTY65533 RDU65532:RDU65533 RNQ65532:RNQ65533 RXM65532:RXM65533 SHI65532:SHI65533 SRE65532:SRE65533 TBA65532:TBA65533 TKW65532:TKW65533 TUS65532:TUS65533 UEO65532:UEO65533 UOK65532:UOK65533 UYG65532:UYG65533 VIC65532:VIC65533 VRY65532:VRY65533 WBU65532:WBU65533 WLQ65532:WLQ65533 WVM65532:WVM65533 JA131068:JA131069 SW131068:SW131069 ACS131068:ACS131069 AMO131068:AMO131069 AWK131068:AWK131069 BGG131068:BGG131069 BQC131068:BQC131069 BZY131068:BZY131069 CJU131068:CJU131069 CTQ131068:CTQ131069 DDM131068:DDM131069 DNI131068:DNI131069 DXE131068:DXE131069 EHA131068:EHA131069 EQW131068:EQW131069 FAS131068:FAS131069 FKO131068:FKO131069 FUK131068:FUK131069 GEG131068:GEG131069 GOC131068:GOC131069 GXY131068:GXY131069 HHU131068:HHU131069 HRQ131068:HRQ131069 IBM131068:IBM131069 ILI131068:ILI131069 IVE131068:IVE131069 JFA131068:JFA131069 JOW131068:JOW131069 JYS131068:JYS131069 KIO131068:KIO131069 KSK131068:KSK131069 LCG131068:LCG131069 LMC131068:LMC131069 LVY131068:LVY131069 MFU131068:MFU131069 MPQ131068:MPQ131069 MZM131068:MZM131069 NJI131068:NJI131069 NTE131068:NTE131069 ODA131068:ODA131069 OMW131068:OMW131069 OWS131068:OWS131069 PGO131068:PGO131069 PQK131068:PQK131069 QAG131068:QAG131069 QKC131068:QKC131069 QTY131068:QTY131069 RDU131068:RDU131069 RNQ131068:RNQ131069 RXM131068:RXM131069 SHI131068:SHI131069 SRE131068:SRE131069 TBA131068:TBA131069 TKW131068:TKW131069 TUS131068:TUS131069 UEO131068:UEO131069 UOK131068:UOK131069 UYG131068:UYG131069 VIC131068:VIC131069 VRY131068:VRY131069 WBU131068:WBU131069 WLQ131068:WLQ131069 WVM131068:WVM131069 JA196604:JA196605 SW196604:SW196605 ACS196604:ACS196605 AMO196604:AMO196605 AWK196604:AWK196605 BGG196604:BGG196605 BQC196604:BQC196605 BZY196604:BZY196605 CJU196604:CJU196605 CTQ196604:CTQ196605 DDM196604:DDM196605 DNI196604:DNI196605 DXE196604:DXE196605 EHA196604:EHA196605 EQW196604:EQW196605 FAS196604:FAS196605 FKO196604:FKO196605 FUK196604:FUK196605 GEG196604:GEG196605 GOC196604:GOC196605 GXY196604:GXY196605 HHU196604:HHU196605 HRQ196604:HRQ196605 IBM196604:IBM196605 ILI196604:ILI196605 IVE196604:IVE196605 JFA196604:JFA196605 JOW196604:JOW196605 JYS196604:JYS196605 KIO196604:KIO196605 KSK196604:KSK196605 LCG196604:LCG196605 LMC196604:LMC196605 LVY196604:LVY196605 MFU196604:MFU196605 MPQ196604:MPQ196605 MZM196604:MZM196605 NJI196604:NJI196605 NTE196604:NTE196605 ODA196604:ODA196605 OMW196604:OMW196605 OWS196604:OWS196605 PGO196604:PGO196605 PQK196604:PQK196605 QAG196604:QAG196605 QKC196604:QKC196605 QTY196604:QTY196605 RDU196604:RDU196605 RNQ196604:RNQ196605 RXM196604:RXM196605 SHI196604:SHI196605 SRE196604:SRE196605 TBA196604:TBA196605 TKW196604:TKW196605 TUS196604:TUS196605 UEO196604:UEO196605 UOK196604:UOK196605 UYG196604:UYG196605 VIC196604:VIC196605 VRY196604:VRY196605 WBU196604:WBU196605 WLQ196604:WLQ196605 WVM196604:WVM196605 JA262140:JA262141 SW262140:SW262141 ACS262140:ACS262141 AMO262140:AMO262141 AWK262140:AWK262141 BGG262140:BGG262141 BQC262140:BQC262141 BZY262140:BZY262141 CJU262140:CJU262141 CTQ262140:CTQ262141 DDM262140:DDM262141 DNI262140:DNI262141 DXE262140:DXE262141 EHA262140:EHA262141 EQW262140:EQW262141 FAS262140:FAS262141 FKO262140:FKO262141 FUK262140:FUK262141 GEG262140:GEG262141 GOC262140:GOC262141 GXY262140:GXY262141 HHU262140:HHU262141 HRQ262140:HRQ262141 IBM262140:IBM262141 ILI262140:ILI262141 IVE262140:IVE262141 JFA262140:JFA262141 JOW262140:JOW262141 JYS262140:JYS262141 KIO262140:KIO262141 KSK262140:KSK262141 LCG262140:LCG262141 LMC262140:LMC262141 LVY262140:LVY262141 MFU262140:MFU262141 MPQ262140:MPQ262141 MZM262140:MZM262141 NJI262140:NJI262141 NTE262140:NTE262141 ODA262140:ODA262141 OMW262140:OMW262141 OWS262140:OWS262141 PGO262140:PGO262141 PQK262140:PQK262141 QAG262140:QAG262141 QKC262140:QKC262141 QTY262140:QTY262141 RDU262140:RDU262141 RNQ262140:RNQ262141 RXM262140:RXM262141 SHI262140:SHI262141 SRE262140:SRE262141 TBA262140:TBA262141 TKW262140:TKW262141 TUS262140:TUS262141 UEO262140:UEO262141 UOK262140:UOK262141 UYG262140:UYG262141 VIC262140:VIC262141 VRY262140:VRY262141 WBU262140:WBU262141 WLQ262140:WLQ262141 WVM262140:WVM262141 JA327676:JA327677 SW327676:SW327677 ACS327676:ACS327677 AMO327676:AMO327677 AWK327676:AWK327677 BGG327676:BGG327677 BQC327676:BQC327677 BZY327676:BZY327677 CJU327676:CJU327677 CTQ327676:CTQ327677 DDM327676:DDM327677 DNI327676:DNI327677 DXE327676:DXE327677 EHA327676:EHA327677 EQW327676:EQW327677 FAS327676:FAS327677 FKO327676:FKO327677 FUK327676:FUK327677 GEG327676:GEG327677 GOC327676:GOC327677 GXY327676:GXY327677 HHU327676:HHU327677 HRQ327676:HRQ327677 IBM327676:IBM327677 ILI327676:ILI327677 IVE327676:IVE327677 JFA327676:JFA327677 JOW327676:JOW327677 JYS327676:JYS327677 KIO327676:KIO327677 KSK327676:KSK327677 LCG327676:LCG327677 LMC327676:LMC327677 LVY327676:LVY327677 MFU327676:MFU327677 MPQ327676:MPQ327677 MZM327676:MZM327677 NJI327676:NJI327677 NTE327676:NTE327677 ODA327676:ODA327677 OMW327676:OMW327677 OWS327676:OWS327677 PGO327676:PGO327677 PQK327676:PQK327677 QAG327676:QAG327677 QKC327676:QKC327677 QTY327676:QTY327677 RDU327676:RDU327677 RNQ327676:RNQ327677 RXM327676:RXM327677 SHI327676:SHI327677 SRE327676:SRE327677 TBA327676:TBA327677 TKW327676:TKW327677 TUS327676:TUS327677 UEO327676:UEO327677 UOK327676:UOK327677 UYG327676:UYG327677 VIC327676:VIC327677 VRY327676:VRY327677 WBU327676:WBU327677 WLQ327676:WLQ327677 WVM327676:WVM327677 JA393212:JA393213 SW393212:SW393213 ACS393212:ACS393213 AMO393212:AMO393213 AWK393212:AWK393213 BGG393212:BGG393213 BQC393212:BQC393213 BZY393212:BZY393213 CJU393212:CJU393213 CTQ393212:CTQ393213 DDM393212:DDM393213 DNI393212:DNI393213 DXE393212:DXE393213 EHA393212:EHA393213 EQW393212:EQW393213 FAS393212:FAS393213 FKO393212:FKO393213 FUK393212:FUK393213 GEG393212:GEG393213 GOC393212:GOC393213 GXY393212:GXY393213 HHU393212:HHU393213 HRQ393212:HRQ393213 IBM393212:IBM393213 ILI393212:ILI393213 IVE393212:IVE393213 JFA393212:JFA393213 JOW393212:JOW393213 JYS393212:JYS393213 KIO393212:KIO393213 KSK393212:KSK393213 LCG393212:LCG393213 LMC393212:LMC393213 LVY393212:LVY393213 MFU393212:MFU393213 MPQ393212:MPQ393213 MZM393212:MZM393213 NJI393212:NJI393213 NTE393212:NTE393213 ODA393212:ODA393213 OMW393212:OMW393213 OWS393212:OWS393213 PGO393212:PGO393213 PQK393212:PQK393213 QAG393212:QAG393213 QKC393212:QKC393213 QTY393212:QTY393213 RDU393212:RDU393213 RNQ393212:RNQ393213 RXM393212:RXM393213 SHI393212:SHI393213 SRE393212:SRE393213 TBA393212:TBA393213 TKW393212:TKW393213 TUS393212:TUS393213 UEO393212:UEO393213 UOK393212:UOK393213 UYG393212:UYG393213 VIC393212:VIC393213 VRY393212:VRY393213 WBU393212:WBU393213 WLQ393212:WLQ393213 WVM393212:WVM393213 JA458748:JA458749 SW458748:SW458749 ACS458748:ACS458749 AMO458748:AMO458749 AWK458748:AWK458749 BGG458748:BGG458749 BQC458748:BQC458749 BZY458748:BZY458749 CJU458748:CJU458749 CTQ458748:CTQ458749 DDM458748:DDM458749 DNI458748:DNI458749 DXE458748:DXE458749 EHA458748:EHA458749 EQW458748:EQW458749 FAS458748:FAS458749 FKO458748:FKO458749 FUK458748:FUK458749 GEG458748:GEG458749 GOC458748:GOC458749 GXY458748:GXY458749 HHU458748:HHU458749 HRQ458748:HRQ458749 IBM458748:IBM458749 ILI458748:ILI458749 IVE458748:IVE458749 JFA458748:JFA458749 JOW458748:JOW458749 JYS458748:JYS458749 KIO458748:KIO458749 KSK458748:KSK458749 LCG458748:LCG458749 LMC458748:LMC458749 LVY458748:LVY458749 MFU458748:MFU458749 MPQ458748:MPQ458749 MZM458748:MZM458749 NJI458748:NJI458749 NTE458748:NTE458749 ODA458748:ODA458749 OMW458748:OMW458749 OWS458748:OWS458749 PGO458748:PGO458749 PQK458748:PQK458749 QAG458748:QAG458749 QKC458748:QKC458749 QTY458748:QTY458749 RDU458748:RDU458749 RNQ458748:RNQ458749 RXM458748:RXM458749 SHI458748:SHI458749 SRE458748:SRE458749 TBA458748:TBA458749 TKW458748:TKW458749 TUS458748:TUS458749 UEO458748:UEO458749 UOK458748:UOK458749 UYG458748:UYG458749 VIC458748:VIC458749 VRY458748:VRY458749 WBU458748:WBU458749 WLQ458748:WLQ458749 WVM458748:WVM458749 JA524284:JA524285 SW524284:SW524285 ACS524284:ACS524285 AMO524284:AMO524285 AWK524284:AWK524285 BGG524284:BGG524285 BQC524284:BQC524285 BZY524284:BZY524285 CJU524284:CJU524285 CTQ524284:CTQ524285 DDM524284:DDM524285 DNI524284:DNI524285 DXE524284:DXE524285 EHA524284:EHA524285 EQW524284:EQW524285 FAS524284:FAS524285 FKO524284:FKO524285 FUK524284:FUK524285 GEG524284:GEG524285 GOC524284:GOC524285 GXY524284:GXY524285 HHU524284:HHU524285 HRQ524284:HRQ524285 IBM524284:IBM524285 ILI524284:ILI524285 IVE524284:IVE524285 JFA524284:JFA524285 JOW524284:JOW524285 JYS524284:JYS524285 KIO524284:KIO524285 KSK524284:KSK524285 LCG524284:LCG524285 LMC524284:LMC524285 LVY524284:LVY524285 MFU524284:MFU524285 MPQ524284:MPQ524285 MZM524284:MZM524285 NJI524284:NJI524285 NTE524284:NTE524285 ODA524284:ODA524285 OMW524284:OMW524285 OWS524284:OWS524285 PGO524284:PGO524285 PQK524284:PQK524285 QAG524284:QAG524285 QKC524284:QKC524285 QTY524284:QTY524285 RDU524284:RDU524285 RNQ524284:RNQ524285 RXM524284:RXM524285 SHI524284:SHI524285 SRE524284:SRE524285 TBA524284:TBA524285 TKW524284:TKW524285 TUS524284:TUS524285 UEO524284:UEO524285 UOK524284:UOK524285 UYG524284:UYG524285 VIC524284:VIC524285 VRY524284:VRY524285 WBU524284:WBU524285 WLQ524284:WLQ524285 WVM524284:WVM524285 JA589820:JA589821 SW589820:SW589821 ACS589820:ACS589821 AMO589820:AMO589821 AWK589820:AWK589821 BGG589820:BGG589821 BQC589820:BQC589821 BZY589820:BZY589821 CJU589820:CJU589821 CTQ589820:CTQ589821 DDM589820:DDM589821 DNI589820:DNI589821 DXE589820:DXE589821 EHA589820:EHA589821 EQW589820:EQW589821 FAS589820:FAS589821 FKO589820:FKO589821 FUK589820:FUK589821 GEG589820:GEG589821 GOC589820:GOC589821 GXY589820:GXY589821 HHU589820:HHU589821 HRQ589820:HRQ589821 IBM589820:IBM589821 ILI589820:ILI589821 IVE589820:IVE589821 JFA589820:JFA589821 JOW589820:JOW589821 JYS589820:JYS589821 KIO589820:KIO589821 KSK589820:KSK589821 LCG589820:LCG589821 LMC589820:LMC589821 LVY589820:LVY589821 MFU589820:MFU589821 MPQ589820:MPQ589821 MZM589820:MZM589821 NJI589820:NJI589821 NTE589820:NTE589821 ODA589820:ODA589821 OMW589820:OMW589821 OWS589820:OWS589821 PGO589820:PGO589821 PQK589820:PQK589821 QAG589820:QAG589821 QKC589820:QKC589821 QTY589820:QTY589821 RDU589820:RDU589821 RNQ589820:RNQ589821 RXM589820:RXM589821 SHI589820:SHI589821 SRE589820:SRE589821 TBA589820:TBA589821 TKW589820:TKW589821 TUS589820:TUS589821 UEO589820:UEO589821 UOK589820:UOK589821 UYG589820:UYG589821 VIC589820:VIC589821 VRY589820:VRY589821 WBU589820:WBU589821 WLQ589820:WLQ589821 WVM589820:WVM589821 JA655356:JA655357 SW655356:SW655357 ACS655356:ACS655357 AMO655356:AMO655357 AWK655356:AWK655357 BGG655356:BGG655357 BQC655356:BQC655357 BZY655356:BZY655357 CJU655356:CJU655357 CTQ655356:CTQ655357 DDM655356:DDM655357 DNI655356:DNI655357 DXE655356:DXE655357 EHA655356:EHA655357 EQW655356:EQW655357 FAS655356:FAS655357 FKO655356:FKO655357 FUK655356:FUK655357 GEG655356:GEG655357 GOC655356:GOC655357 GXY655356:GXY655357 HHU655356:HHU655357 HRQ655356:HRQ655357 IBM655356:IBM655357 ILI655356:ILI655357 IVE655356:IVE655357 JFA655356:JFA655357 JOW655356:JOW655357 JYS655356:JYS655357 KIO655356:KIO655357 KSK655356:KSK655357 LCG655356:LCG655357 LMC655356:LMC655357 LVY655356:LVY655357 MFU655356:MFU655357 MPQ655356:MPQ655357 MZM655356:MZM655357 NJI655356:NJI655357 NTE655356:NTE655357 ODA655356:ODA655357 OMW655356:OMW655357 OWS655356:OWS655357 PGO655356:PGO655357 PQK655356:PQK655357 QAG655356:QAG655357 QKC655356:QKC655357 QTY655356:QTY655357 RDU655356:RDU655357 RNQ655356:RNQ655357 RXM655356:RXM655357 SHI655356:SHI655357 SRE655356:SRE655357 TBA655356:TBA655357 TKW655356:TKW655357 TUS655356:TUS655357 UEO655356:UEO655357 UOK655356:UOK655357 UYG655356:UYG655357 VIC655356:VIC655357 VRY655356:VRY655357 WBU655356:WBU655357 WLQ655356:WLQ655357 WVM655356:WVM655357 JA720892:JA720893 SW720892:SW720893 ACS720892:ACS720893 AMO720892:AMO720893 AWK720892:AWK720893 BGG720892:BGG720893 BQC720892:BQC720893 BZY720892:BZY720893 CJU720892:CJU720893 CTQ720892:CTQ720893 DDM720892:DDM720893 DNI720892:DNI720893 DXE720892:DXE720893 EHA720892:EHA720893 EQW720892:EQW720893 FAS720892:FAS720893 FKO720892:FKO720893 FUK720892:FUK720893 GEG720892:GEG720893 GOC720892:GOC720893 GXY720892:GXY720893 HHU720892:HHU720893 HRQ720892:HRQ720893 IBM720892:IBM720893 ILI720892:ILI720893 IVE720892:IVE720893 JFA720892:JFA720893 JOW720892:JOW720893 JYS720892:JYS720893 KIO720892:KIO720893 KSK720892:KSK720893 LCG720892:LCG720893 LMC720892:LMC720893 LVY720892:LVY720893 MFU720892:MFU720893 MPQ720892:MPQ720893 MZM720892:MZM720893 NJI720892:NJI720893 NTE720892:NTE720893 ODA720892:ODA720893 OMW720892:OMW720893 OWS720892:OWS720893 PGO720892:PGO720893 PQK720892:PQK720893 QAG720892:QAG720893 QKC720892:QKC720893 QTY720892:QTY720893 RDU720892:RDU720893 RNQ720892:RNQ720893 RXM720892:RXM720893 SHI720892:SHI720893 SRE720892:SRE720893 TBA720892:TBA720893 TKW720892:TKW720893 TUS720892:TUS720893 UEO720892:UEO720893 UOK720892:UOK720893 UYG720892:UYG720893 VIC720892:VIC720893 VRY720892:VRY720893 WBU720892:WBU720893 WLQ720892:WLQ720893 WVM720892:WVM720893 JA786428:JA786429 SW786428:SW786429 ACS786428:ACS786429 AMO786428:AMO786429 AWK786428:AWK786429 BGG786428:BGG786429 BQC786428:BQC786429 BZY786428:BZY786429 CJU786428:CJU786429 CTQ786428:CTQ786429 DDM786428:DDM786429 DNI786428:DNI786429 DXE786428:DXE786429 EHA786428:EHA786429 EQW786428:EQW786429 FAS786428:FAS786429 FKO786428:FKO786429 FUK786428:FUK786429 GEG786428:GEG786429 GOC786428:GOC786429 GXY786428:GXY786429 HHU786428:HHU786429 HRQ786428:HRQ786429 IBM786428:IBM786429 ILI786428:ILI786429 IVE786428:IVE786429 JFA786428:JFA786429 JOW786428:JOW786429 JYS786428:JYS786429 KIO786428:KIO786429 KSK786428:KSK786429 LCG786428:LCG786429 LMC786428:LMC786429 LVY786428:LVY786429 MFU786428:MFU786429 MPQ786428:MPQ786429 MZM786428:MZM786429 NJI786428:NJI786429 NTE786428:NTE786429 ODA786428:ODA786429 OMW786428:OMW786429 OWS786428:OWS786429 PGO786428:PGO786429 PQK786428:PQK786429 QAG786428:QAG786429 QKC786428:QKC786429 QTY786428:QTY786429 RDU786428:RDU786429 RNQ786428:RNQ786429 RXM786428:RXM786429 SHI786428:SHI786429 SRE786428:SRE786429 TBA786428:TBA786429 TKW786428:TKW786429 TUS786428:TUS786429 UEO786428:UEO786429 UOK786428:UOK786429 UYG786428:UYG786429 VIC786428:VIC786429 VRY786428:VRY786429 WBU786428:WBU786429 WLQ786428:WLQ786429 WVM786428:WVM786429 JA851964:JA851965 SW851964:SW851965 ACS851964:ACS851965 AMO851964:AMO851965 AWK851964:AWK851965 BGG851964:BGG851965 BQC851964:BQC851965 BZY851964:BZY851965 CJU851964:CJU851965 CTQ851964:CTQ851965 DDM851964:DDM851965 DNI851964:DNI851965 DXE851964:DXE851965 EHA851964:EHA851965 EQW851964:EQW851965 FAS851964:FAS851965 FKO851964:FKO851965 FUK851964:FUK851965 GEG851964:GEG851965 GOC851964:GOC851965 GXY851964:GXY851965 HHU851964:HHU851965 HRQ851964:HRQ851965 IBM851964:IBM851965 ILI851964:ILI851965 IVE851964:IVE851965 JFA851964:JFA851965 JOW851964:JOW851965 JYS851964:JYS851965 KIO851964:KIO851965 KSK851964:KSK851965 LCG851964:LCG851965 LMC851964:LMC851965 LVY851964:LVY851965 MFU851964:MFU851965 MPQ851964:MPQ851965 MZM851964:MZM851965 NJI851964:NJI851965 NTE851964:NTE851965 ODA851964:ODA851965 OMW851964:OMW851965 OWS851964:OWS851965 PGO851964:PGO851965 PQK851964:PQK851965 QAG851964:QAG851965 QKC851964:QKC851965 QTY851964:QTY851965 RDU851964:RDU851965 RNQ851964:RNQ851965 RXM851964:RXM851965 SHI851964:SHI851965 SRE851964:SRE851965 TBA851964:TBA851965 TKW851964:TKW851965 TUS851964:TUS851965 UEO851964:UEO851965 UOK851964:UOK851965 UYG851964:UYG851965 VIC851964:VIC851965 VRY851964:VRY851965 WBU851964:WBU851965 WLQ851964:WLQ851965 WVM851964:WVM851965 JA917500:JA917501 SW917500:SW917501 ACS917500:ACS917501 AMO917500:AMO917501 AWK917500:AWK917501 BGG917500:BGG917501 BQC917500:BQC917501 BZY917500:BZY917501 CJU917500:CJU917501 CTQ917500:CTQ917501 DDM917500:DDM917501 DNI917500:DNI917501 DXE917500:DXE917501 EHA917500:EHA917501 EQW917500:EQW917501 FAS917500:FAS917501 FKO917500:FKO917501 FUK917500:FUK917501 GEG917500:GEG917501 GOC917500:GOC917501 GXY917500:GXY917501 HHU917500:HHU917501 HRQ917500:HRQ917501 IBM917500:IBM917501 ILI917500:ILI917501 IVE917500:IVE917501 JFA917500:JFA917501 JOW917500:JOW917501 JYS917500:JYS917501 KIO917500:KIO917501 KSK917500:KSK917501 LCG917500:LCG917501 LMC917500:LMC917501 LVY917500:LVY917501 MFU917500:MFU917501 MPQ917500:MPQ917501 MZM917500:MZM917501 NJI917500:NJI917501 NTE917500:NTE917501 ODA917500:ODA917501 OMW917500:OMW917501 OWS917500:OWS917501 PGO917500:PGO917501 PQK917500:PQK917501 QAG917500:QAG917501 QKC917500:QKC917501 QTY917500:QTY917501 RDU917500:RDU917501 RNQ917500:RNQ917501 RXM917500:RXM917501 SHI917500:SHI917501 SRE917500:SRE917501 TBA917500:TBA917501 TKW917500:TKW917501 TUS917500:TUS917501 UEO917500:UEO917501 UOK917500:UOK917501 UYG917500:UYG917501 VIC917500:VIC917501 VRY917500:VRY917501 WBU917500:WBU917501 WLQ917500:WLQ917501 WVM917500:WVM917501 JA983036:JA983037 SW983036:SW983037 ACS983036:ACS983037 AMO983036:AMO983037 AWK983036:AWK983037 BGG983036:BGG983037 BQC983036:BQC983037 BZY983036:BZY983037 CJU983036:CJU983037 CTQ983036:CTQ983037 DDM983036:DDM983037 DNI983036:DNI983037 DXE983036:DXE983037 EHA983036:EHA983037 EQW983036:EQW983037 FAS983036:FAS983037 FKO983036:FKO983037 FUK983036:FUK983037 GEG983036:GEG983037 GOC983036:GOC983037 GXY983036:GXY983037 HHU983036:HHU983037 HRQ983036:HRQ983037 IBM983036:IBM983037 ILI983036:ILI983037 IVE983036:IVE983037 JFA983036:JFA983037 JOW983036:JOW983037 JYS983036:JYS983037 KIO983036:KIO983037 KSK983036:KSK983037 LCG983036:LCG983037 LMC983036:LMC983037 LVY983036:LVY983037 MFU983036:MFU983037 MPQ983036:MPQ983037 MZM983036:MZM983037 NJI983036:NJI983037 NTE983036:NTE983037 ODA983036:ODA983037 OMW983036:OMW983037 OWS983036:OWS983037 PGO983036:PGO983037 PQK983036:PQK983037 QAG983036:QAG983037 QKC983036:QKC983037 QTY983036:QTY983037 RDU983036:RDU983037 RNQ983036:RNQ983037 RXM983036:RXM983037 SHI983036:SHI983037 SRE983036:SRE983037 TBA983036:TBA983037 TKW983036:TKW983037 TUS983036:TUS983037 UEO983036:UEO983037 UOK983036:UOK983037 UYG983036:UYG983037 VIC983036:VIC983037 VRY983036:VRY983037 WBU983036:WBU983037 WLQ983036:WLQ983037 WVM983036:WVM983037 JD65532:JD65533 SZ65532:SZ65533 ACV65532:ACV65533 AMR65532:AMR65533 AWN65532:AWN65533 BGJ65532:BGJ65533 BQF65532:BQF65533 CAB65532:CAB65533 CJX65532:CJX65533 CTT65532:CTT65533 DDP65532:DDP65533 DNL65532:DNL65533 DXH65532:DXH65533 EHD65532:EHD65533 EQZ65532:EQZ65533 FAV65532:FAV65533 FKR65532:FKR65533 FUN65532:FUN65533 GEJ65532:GEJ65533 GOF65532:GOF65533 GYB65532:GYB65533 HHX65532:HHX65533 HRT65532:HRT65533 IBP65532:IBP65533 ILL65532:ILL65533 IVH65532:IVH65533 JFD65532:JFD65533 JOZ65532:JOZ65533 JYV65532:JYV65533 KIR65532:KIR65533 KSN65532:KSN65533 LCJ65532:LCJ65533 LMF65532:LMF65533 LWB65532:LWB65533 MFX65532:MFX65533 MPT65532:MPT65533 MZP65532:MZP65533 NJL65532:NJL65533 NTH65532:NTH65533 ODD65532:ODD65533 OMZ65532:OMZ65533 OWV65532:OWV65533 PGR65532:PGR65533 PQN65532:PQN65533 QAJ65532:QAJ65533 QKF65532:QKF65533 QUB65532:QUB65533 RDX65532:RDX65533 RNT65532:RNT65533 RXP65532:RXP65533 SHL65532:SHL65533 SRH65532:SRH65533 TBD65532:TBD65533 TKZ65532:TKZ65533 TUV65532:TUV65533 UER65532:UER65533 UON65532:UON65533 UYJ65532:UYJ65533 VIF65532:VIF65533 VSB65532:VSB65533 WBX65532:WBX65533 WLT65532:WLT65533 WVP65532:WVP65533 JD131068:JD131069 SZ131068:SZ131069 ACV131068:ACV131069 AMR131068:AMR131069 AWN131068:AWN131069 BGJ131068:BGJ131069 BQF131068:BQF131069 CAB131068:CAB131069 CJX131068:CJX131069 CTT131068:CTT131069 DDP131068:DDP131069 DNL131068:DNL131069 DXH131068:DXH131069 EHD131068:EHD131069 EQZ131068:EQZ131069 FAV131068:FAV131069 FKR131068:FKR131069 FUN131068:FUN131069 GEJ131068:GEJ131069 GOF131068:GOF131069 GYB131068:GYB131069 HHX131068:HHX131069 HRT131068:HRT131069 IBP131068:IBP131069 ILL131068:ILL131069 IVH131068:IVH131069 JFD131068:JFD131069 JOZ131068:JOZ131069 JYV131068:JYV131069 KIR131068:KIR131069 KSN131068:KSN131069 LCJ131068:LCJ131069 LMF131068:LMF131069 LWB131068:LWB131069 MFX131068:MFX131069 MPT131068:MPT131069 MZP131068:MZP131069 NJL131068:NJL131069 NTH131068:NTH131069 ODD131068:ODD131069 OMZ131068:OMZ131069 OWV131068:OWV131069 PGR131068:PGR131069 PQN131068:PQN131069 QAJ131068:QAJ131069 QKF131068:QKF131069 QUB131068:QUB131069 RDX131068:RDX131069 RNT131068:RNT131069 RXP131068:RXP131069 SHL131068:SHL131069 SRH131068:SRH131069 TBD131068:TBD131069 TKZ131068:TKZ131069 TUV131068:TUV131069 UER131068:UER131069 UON131068:UON131069 UYJ131068:UYJ131069 VIF131068:VIF131069 VSB131068:VSB131069 WBX131068:WBX131069 WLT131068:WLT131069 WVP131068:WVP131069 JD196604:JD196605 SZ196604:SZ196605 ACV196604:ACV196605 AMR196604:AMR196605 AWN196604:AWN196605 BGJ196604:BGJ196605 BQF196604:BQF196605 CAB196604:CAB196605 CJX196604:CJX196605 CTT196604:CTT196605 DDP196604:DDP196605 DNL196604:DNL196605 DXH196604:DXH196605 EHD196604:EHD196605 EQZ196604:EQZ196605 FAV196604:FAV196605 FKR196604:FKR196605 FUN196604:FUN196605 GEJ196604:GEJ196605 GOF196604:GOF196605 GYB196604:GYB196605 HHX196604:HHX196605 HRT196604:HRT196605 IBP196604:IBP196605 ILL196604:ILL196605 IVH196604:IVH196605 JFD196604:JFD196605 JOZ196604:JOZ196605 JYV196604:JYV196605 KIR196604:KIR196605 KSN196604:KSN196605 LCJ196604:LCJ196605 LMF196604:LMF196605 LWB196604:LWB196605 MFX196604:MFX196605 MPT196604:MPT196605 MZP196604:MZP196605 NJL196604:NJL196605 NTH196604:NTH196605 ODD196604:ODD196605 OMZ196604:OMZ196605 OWV196604:OWV196605 PGR196604:PGR196605 PQN196604:PQN196605 QAJ196604:QAJ196605 QKF196604:QKF196605 QUB196604:QUB196605 RDX196604:RDX196605 RNT196604:RNT196605 RXP196604:RXP196605 SHL196604:SHL196605 SRH196604:SRH196605 TBD196604:TBD196605 TKZ196604:TKZ196605 TUV196604:TUV196605 UER196604:UER196605 UON196604:UON196605 UYJ196604:UYJ196605 VIF196604:VIF196605 VSB196604:VSB196605 WBX196604:WBX196605 WLT196604:WLT196605 WVP196604:WVP196605 JD262140:JD262141 SZ262140:SZ262141 ACV262140:ACV262141 AMR262140:AMR262141 AWN262140:AWN262141 BGJ262140:BGJ262141 BQF262140:BQF262141 CAB262140:CAB262141 CJX262140:CJX262141 CTT262140:CTT262141 DDP262140:DDP262141 DNL262140:DNL262141 DXH262140:DXH262141 EHD262140:EHD262141 EQZ262140:EQZ262141 FAV262140:FAV262141 FKR262140:FKR262141 FUN262140:FUN262141 GEJ262140:GEJ262141 GOF262140:GOF262141 GYB262140:GYB262141 HHX262140:HHX262141 HRT262140:HRT262141 IBP262140:IBP262141 ILL262140:ILL262141 IVH262140:IVH262141 JFD262140:JFD262141 JOZ262140:JOZ262141 JYV262140:JYV262141 KIR262140:KIR262141 KSN262140:KSN262141 LCJ262140:LCJ262141 LMF262140:LMF262141 LWB262140:LWB262141 MFX262140:MFX262141 MPT262140:MPT262141 MZP262140:MZP262141 NJL262140:NJL262141 NTH262140:NTH262141 ODD262140:ODD262141 OMZ262140:OMZ262141 OWV262140:OWV262141 PGR262140:PGR262141 PQN262140:PQN262141 QAJ262140:QAJ262141 QKF262140:QKF262141 QUB262140:QUB262141 RDX262140:RDX262141 RNT262140:RNT262141 RXP262140:RXP262141 SHL262140:SHL262141 SRH262140:SRH262141 TBD262140:TBD262141 TKZ262140:TKZ262141 TUV262140:TUV262141 UER262140:UER262141 UON262140:UON262141 UYJ262140:UYJ262141 VIF262140:VIF262141 VSB262140:VSB262141 WBX262140:WBX262141 WLT262140:WLT262141 WVP262140:WVP262141 JD327676:JD327677 SZ327676:SZ327677 ACV327676:ACV327677 AMR327676:AMR327677 AWN327676:AWN327677 BGJ327676:BGJ327677 BQF327676:BQF327677 CAB327676:CAB327677 CJX327676:CJX327677 CTT327676:CTT327677 DDP327676:DDP327677 DNL327676:DNL327677 DXH327676:DXH327677 EHD327676:EHD327677 EQZ327676:EQZ327677 FAV327676:FAV327677 FKR327676:FKR327677 FUN327676:FUN327677 GEJ327676:GEJ327677 GOF327676:GOF327677 GYB327676:GYB327677 HHX327676:HHX327677 HRT327676:HRT327677 IBP327676:IBP327677 ILL327676:ILL327677 IVH327676:IVH327677 JFD327676:JFD327677 JOZ327676:JOZ327677 JYV327676:JYV327677 KIR327676:KIR327677 KSN327676:KSN327677 LCJ327676:LCJ327677 LMF327676:LMF327677 LWB327676:LWB327677 MFX327676:MFX327677 MPT327676:MPT327677 MZP327676:MZP327677 NJL327676:NJL327677 NTH327676:NTH327677 ODD327676:ODD327677 OMZ327676:OMZ327677 OWV327676:OWV327677 PGR327676:PGR327677 PQN327676:PQN327677 QAJ327676:QAJ327677 QKF327676:QKF327677 QUB327676:QUB327677 RDX327676:RDX327677 RNT327676:RNT327677 RXP327676:RXP327677 SHL327676:SHL327677 SRH327676:SRH327677 TBD327676:TBD327677 TKZ327676:TKZ327677 TUV327676:TUV327677 UER327676:UER327677 UON327676:UON327677 UYJ327676:UYJ327677 VIF327676:VIF327677 VSB327676:VSB327677 WBX327676:WBX327677 WLT327676:WLT327677 WVP327676:WVP327677 JD393212:JD393213 SZ393212:SZ393213 ACV393212:ACV393213 AMR393212:AMR393213 AWN393212:AWN393213 BGJ393212:BGJ393213 BQF393212:BQF393213 CAB393212:CAB393213 CJX393212:CJX393213 CTT393212:CTT393213 DDP393212:DDP393213 DNL393212:DNL393213 DXH393212:DXH393213 EHD393212:EHD393213 EQZ393212:EQZ393213 FAV393212:FAV393213 FKR393212:FKR393213 FUN393212:FUN393213 GEJ393212:GEJ393213 GOF393212:GOF393213 GYB393212:GYB393213 HHX393212:HHX393213 HRT393212:HRT393213 IBP393212:IBP393213 ILL393212:ILL393213 IVH393212:IVH393213 JFD393212:JFD393213 JOZ393212:JOZ393213 JYV393212:JYV393213 KIR393212:KIR393213 KSN393212:KSN393213 LCJ393212:LCJ393213 LMF393212:LMF393213 LWB393212:LWB393213 MFX393212:MFX393213 MPT393212:MPT393213 MZP393212:MZP393213 NJL393212:NJL393213 NTH393212:NTH393213 ODD393212:ODD393213 OMZ393212:OMZ393213 OWV393212:OWV393213 PGR393212:PGR393213 PQN393212:PQN393213 QAJ393212:QAJ393213 QKF393212:QKF393213 QUB393212:QUB393213 RDX393212:RDX393213 RNT393212:RNT393213 RXP393212:RXP393213 SHL393212:SHL393213 SRH393212:SRH393213 TBD393212:TBD393213 TKZ393212:TKZ393213 TUV393212:TUV393213 UER393212:UER393213 UON393212:UON393213 UYJ393212:UYJ393213 VIF393212:VIF393213 VSB393212:VSB393213 WBX393212:WBX393213 WLT393212:WLT393213 WVP393212:WVP393213 JD458748:JD458749 SZ458748:SZ458749 ACV458748:ACV458749 AMR458748:AMR458749 AWN458748:AWN458749 BGJ458748:BGJ458749 BQF458748:BQF458749 CAB458748:CAB458749 CJX458748:CJX458749 CTT458748:CTT458749 DDP458748:DDP458749 DNL458748:DNL458749 DXH458748:DXH458749 EHD458748:EHD458749 EQZ458748:EQZ458749 FAV458748:FAV458749 FKR458748:FKR458749 FUN458748:FUN458749 GEJ458748:GEJ458749 GOF458748:GOF458749 GYB458748:GYB458749 HHX458748:HHX458749 HRT458748:HRT458749 IBP458748:IBP458749 ILL458748:ILL458749 IVH458748:IVH458749 JFD458748:JFD458749 JOZ458748:JOZ458749 JYV458748:JYV458749 KIR458748:KIR458749 KSN458748:KSN458749 LCJ458748:LCJ458749 LMF458748:LMF458749 LWB458748:LWB458749 MFX458748:MFX458749 MPT458748:MPT458749 MZP458748:MZP458749 NJL458748:NJL458749 NTH458748:NTH458749 ODD458748:ODD458749 OMZ458748:OMZ458749 OWV458748:OWV458749 PGR458748:PGR458749 PQN458748:PQN458749 QAJ458748:QAJ458749 QKF458748:QKF458749 QUB458748:QUB458749 RDX458748:RDX458749 RNT458748:RNT458749 RXP458748:RXP458749 SHL458748:SHL458749 SRH458748:SRH458749 TBD458748:TBD458749 TKZ458748:TKZ458749 TUV458748:TUV458749 UER458748:UER458749 UON458748:UON458749 UYJ458748:UYJ458749 VIF458748:VIF458749 VSB458748:VSB458749 WBX458748:WBX458749 WLT458748:WLT458749 WVP458748:WVP458749 JD524284:JD524285 SZ524284:SZ524285 ACV524284:ACV524285 AMR524284:AMR524285 AWN524284:AWN524285 BGJ524284:BGJ524285 BQF524284:BQF524285 CAB524284:CAB524285 CJX524284:CJX524285 CTT524284:CTT524285 DDP524284:DDP524285 DNL524284:DNL524285 DXH524284:DXH524285 EHD524284:EHD524285 EQZ524284:EQZ524285 FAV524284:FAV524285 FKR524284:FKR524285 FUN524284:FUN524285 GEJ524284:GEJ524285 GOF524284:GOF524285 GYB524284:GYB524285 HHX524284:HHX524285 HRT524284:HRT524285 IBP524284:IBP524285 ILL524284:ILL524285 IVH524284:IVH524285 JFD524284:JFD524285 JOZ524284:JOZ524285 JYV524284:JYV524285 KIR524284:KIR524285 KSN524284:KSN524285 LCJ524284:LCJ524285 LMF524284:LMF524285 LWB524284:LWB524285 MFX524284:MFX524285 MPT524284:MPT524285 MZP524284:MZP524285 NJL524284:NJL524285 NTH524284:NTH524285 ODD524284:ODD524285 OMZ524284:OMZ524285 OWV524284:OWV524285 PGR524284:PGR524285 PQN524284:PQN524285 QAJ524284:QAJ524285 QKF524284:QKF524285 QUB524284:QUB524285 RDX524284:RDX524285 RNT524284:RNT524285 RXP524284:RXP524285 SHL524284:SHL524285 SRH524284:SRH524285 TBD524284:TBD524285 TKZ524284:TKZ524285 TUV524284:TUV524285 UER524284:UER524285 UON524284:UON524285 UYJ524284:UYJ524285 VIF524284:VIF524285 VSB524284:VSB524285 WBX524284:WBX524285 WLT524284:WLT524285 WVP524284:WVP524285 JD589820:JD589821 SZ589820:SZ589821 ACV589820:ACV589821 AMR589820:AMR589821 AWN589820:AWN589821 BGJ589820:BGJ589821 BQF589820:BQF589821 CAB589820:CAB589821 CJX589820:CJX589821 CTT589820:CTT589821 DDP589820:DDP589821 DNL589820:DNL589821 DXH589820:DXH589821 EHD589820:EHD589821 EQZ589820:EQZ589821 FAV589820:FAV589821 FKR589820:FKR589821 FUN589820:FUN589821 GEJ589820:GEJ589821 GOF589820:GOF589821 GYB589820:GYB589821 HHX589820:HHX589821 HRT589820:HRT589821 IBP589820:IBP589821 ILL589820:ILL589821 IVH589820:IVH589821 JFD589820:JFD589821 JOZ589820:JOZ589821 JYV589820:JYV589821 KIR589820:KIR589821 KSN589820:KSN589821 LCJ589820:LCJ589821 LMF589820:LMF589821 LWB589820:LWB589821 MFX589820:MFX589821 MPT589820:MPT589821 MZP589820:MZP589821 NJL589820:NJL589821 NTH589820:NTH589821 ODD589820:ODD589821 OMZ589820:OMZ589821 OWV589820:OWV589821 PGR589820:PGR589821 PQN589820:PQN589821 QAJ589820:QAJ589821 QKF589820:QKF589821 QUB589820:QUB589821 RDX589820:RDX589821 RNT589820:RNT589821 RXP589820:RXP589821 SHL589820:SHL589821 SRH589820:SRH589821 TBD589820:TBD589821 TKZ589820:TKZ589821 TUV589820:TUV589821 UER589820:UER589821 UON589820:UON589821 UYJ589820:UYJ589821 VIF589820:VIF589821 VSB589820:VSB589821 WBX589820:WBX589821 WLT589820:WLT589821 WVP589820:WVP589821 JD655356:JD655357 SZ655356:SZ655357 ACV655356:ACV655357 AMR655356:AMR655357 AWN655356:AWN655357 BGJ655356:BGJ655357 BQF655356:BQF655357 CAB655356:CAB655357 CJX655356:CJX655357 CTT655356:CTT655357 DDP655356:DDP655357 DNL655356:DNL655357 DXH655356:DXH655357 EHD655356:EHD655357 EQZ655356:EQZ655357 FAV655356:FAV655357 FKR655356:FKR655357 FUN655356:FUN655357 GEJ655356:GEJ655357 GOF655356:GOF655357 GYB655356:GYB655357 HHX655356:HHX655357 HRT655356:HRT655357 IBP655356:IBP655357 ILL655356:ILL655357 IVH655356:IVH655357 JFD655356:JFD655357 JOZ655356:JOZ655357 JYV655356:JYV655357 KIR655356:KIR655357 KSN655356:KSN655357 LCJ655356:LCJ655357 LMF655356:LMF655357 LWB655356:LWB655357 MFX655356:MFX655357 MPT655356:MPT655357 MZP655356:MZP655357 NJL655356:NJL655357 NTH655356:NTH655357 ODD655356:ODD655357 OMZ655356:OMZ655357 OWV655356:OWV655357 PGR655356:PGR655357 PQN655356:PQN655357 QAJ655356:QAJ655357 QKF655356:QKF655357 QUB655356:QUB655357 RDX655356:RDX655357 RNT655356:RNT655357 RXP655356:RXP655357 SHL655356:SHL655357 SRH655356:SRH655357 TBD655356:TBD655357 TKZ655356:TKZ655357 TUV655356:TUV655357 UER655356:UER655357 UON655356:UON655357 UYJ655356:UYJ655357 VIF655356:VIF655357 VSB655356:VSB655357 WBX655356:WBX655357 WLT655356:WLT655357 WVP655356:WVP655357 JD720892:JD720893 SZ720892:SZ720893 ACV720892:ACV720893 AMR720892:AMR720893 AWN720892:AWN720893 BGJ720892:BGJ720893 BQF720892:BQF720893 CAB720892:CAB720893 CJX720892:CJX720893 CTT720892:CTT720893 DDP720892:DDP720893 DNL720892:DNL720893 DXH720892:DXH720893 EHD720892:EHD720893 EQZ720892:EQZ720893 FAV720892:FAV720893 FKR720892:FKR720893 FUN720892:FUN720893 GEJ720892:GEJ720893 GOF720892:GOF720893 GYB720892:GYB720893 HHX720892:HHX720893 HRT720892:HRT720893 IBP720892:IBP720893 ILL720892:ILL720893 IVH720892:IVH720893 JFD720892:JFD720893 JOZ720892:JOZ720893 JYV720892:JYV720893 KIR720892:KIR720893 KSN720892:KSN720893 LCJ720892:LCJ720893 LMF720892:LMF720893 LWB720892:LWB720893 MFX720892:MFX720893 MPT720892:MPT720893 MZP720892:MZP720893 NJL720892:NJL720893 NTH720892:NTH720893 ODD720892:ODD720893 OMZ720892:OMZ720893 OWV720892:OWV720893 PGR720892:PGR720893 PQN720892:PQN720893 QAJ720892:QAJ720893 QKF720892:QKF720893 QUB720892:QUB720893 RDX720892:RDX720893 RNT720892:RNT720893 RXP720892:RXP720893 SHL720892:SHL720893 SRH720892:SRH720893 TBD720892:TBD720893 TKZ720892:TKZ720893 TUV720892:TUV720893 UER720892:UER720893 UON720892:UON720893 UYJ720892:UYJ720893 VIF720892:VIF720893 VSB720892:VSB720893 WBX720892:WBX720893 WLT720892:WLT720893 WVP720892:WVP720893 JD786428:JD786429 SZ786428:SZ786429 ACV786428:ACV786429 AMR786428:AMR786429 AWN786428:AWN786429 BGJ786428:BGJ786429 BQF786428:BQF786429 CAB786428:CAB786429 CJX786428:CJX786429 CTT786428:CTT786429 DDP786428:DDP786429 DNL786428:DNL786429 DXH786428:DXH786429 EHD786428:EHD786429 EQZ786428:EQZ786429 FAV786428:FAV786429 FKR786428:FKR786429 FUN786428:FUN786429 GEJ786428:GEJ786429 GOF786428:GOF786429 GYB786428:GYB786429 HHX786428:HHX786429 HRT786428:HRT786429 IBP786428:IBP786429 ILL786428:ILL786429 IVH786428:IVH786429 JFD786428:JFD786429 JOZ786428:JOZ786429 JYV786428:JYV786429 KIR786428:KIR786429 KSN786428:KSN786429 LCJ786428:LCJ786429 LMF786428:LMF786429 LWB786428:LWB786429 MFX786428:MFX786429 MPT786428:MPT786429 MZP786428:MZP786429 NJL786428:NJL786429 NTH786428:NTH786429 ODD786428:ODD786429 OMZ786428:OMZ786429 OWV786428:OWV786429 PGR786428:PGR786429 PQN786428:PQN786429 QAJ786428:QAJ786429 QKF786428:QKF786429 QUB786428:QUB786429 RDX786428:RDX786429 RNT786428:RNT786429 RXP786428:RXP786429 SHL786428:SHL786429 SRH786428:SRH786429 TBD786428:TBD786429 TKZ786428:TKZ786429 TUV786428:TUV786429 UER786428:UER786429 UON786428:UON786429 UYJ786428:UYJ786429 VIF786428:VIF786429 VSB786428:VSB786429 WBX786428:WBX786429 WLT786428:WLT786429 WVP786428:WVP786429 JD851964:JD851965 SZ851964:SZ851965 ACV851964:ACV851965 AMR851964:AMR851965 AWN851964:AWN851965 BGJ851964:BGJ851965 BQF851964:BQF851965 CAB851964:CAB851965 CJX851964:CJX851965 CTT851964:CTT851965 DDP851964:DDP851965 DNL851964:DNL851965 DXH851964:DXH851965 EHD851964:EHD851965 EQZ851964:EQZ851965 FAV851964:FAV851965 FKR851964:FKR851965 FUN851964:FUN851965 GEJ851964:GEJ851965 GOF851964:GOF851965 GYB851964:GYB851965 HHX851964:HHX851965 HRT851964:HRT851965 IBP851964:IBP851965 ILL851964:ILL851965 IVH851964:IVH851965 JFD851964:JFD851965 JOZ851964:JOZ851965 JYV851964:JYV851965 KIR851964:KIR851965 KSN851964:KSN851965 LCJ851964:LCJ851965 LMF851964:LMF851965 LWB851964:LWB851965 MFX851964:MFX851965 MPT851964:MPT851965 MZP851964:MZP851965 NJL851964:NJL851965 NTH851964:NTH851965 ODD851964:ODD851965 OMZ851964:OMZ851965 OWV851964:OWV851965 PGR851964:PGR851965 PQN851964:PQN851965 QAJ851964:QAJ851965 QKF851964:QKF851965 QUB851964:QUB851965 RDX851964:RDX851965 RNT851964:RNT851965 RXP851964:RXP851965 SHL851964:SHL851965 SRH851964:SRH851965 TBD851964:TBD851965 TKZ851964:TKZ851965 TUV851964:TUV851965 UER851964:UER851965 UON851964:UON851965 UYJ851964:UYJ851965 VIF851964:VIF851965 VSB851964:VSB851965 WBX851964:WBX851965 WLT851964:WLT851965 WVP851964:WVP851965 JD917500:JD917501 SZ917500:SZ917501 ACV917500:ACV917501 AMR917500:AMR917501 AWN917500:AWN917501 BGJ917500:BGJ917501 BQF917500:BQF917501 CAB917500:CAB917501 CJX917500:CJX917501 CTT917500:CTT917501 DDP917500:DDP917501 DNL917500:DNL917501 DXH917500:DXH917501 EHD917500:EHD917501 EQZ917500:EQZ917501 FAV917500:FAV917501 FKR917500:FKR917501 FUN917500:FUN917501 GEJ917500:GEJ917501 GOF917500:GOF917501 GYB917500:GYB917501 HHX917500:HHX917501 HRT917500:HRT917501 IBP917500:IBP917501 ILL917500:ILL917501 IVH917500:IVH917501 JFD917500:JFD917501 JOZ917500:JOZ917501 JYV917500:JYV917501 KIR917500:KIR917501 KSN917500:KSN917501 LCJ917500:LCJ917501 LMF917500:LMF917501 LWB917500:LWB917501 MFX917500:MFX917501 MPT917500:MPT917501 MZP917500:MZP917501 NJL917500:NJL917501 NTH917500:NTH917501 ODD917500:ODD917501 OMZ917500:OMZ917501 OWV917500:OWV917501 PGR917500:PGR917501 PQN917500:PQN917501 QAJ917500:QAJ917501 QKF917500:QKF917501 QUB917500:QUB917501 RDX917500:RDX917501 RNT917500:RNT917501 RXP917500:RXP917501 SHL917500:SHL917501 SRH917500:SRH917501 TBD917500:TBD917501 TKZ917500:TKZ917501 TUV917500:TUV917501 UER917500:UER917501 UON917500:UON917501 UYJ917500:UYJ917501 VIF917500:VIF917501 VSB917500:VSB917501 WBX917500:WBX917501 WLT917500:WLT917501 WVP917500:WVP917501 JD983036:JD983037 SZ983036:SZ983037 ACV983036:ACV983037 AMR983036:AMR983037 AWN983036:AWN983037 BGJ983036:BGJ983037 BQF983036:BQF983037 CAB983036:CAB983037 CJX983036:CJX983037 CTT983036:CTT983037 DDP983036:DDP983037 DNL983036:DNL983037 DXH983036:DXH983037 EHD983036:EHD983037 EQZ983036:EQZ983037 FAV983036:FAV983037 FKR983036:FKR983037 FUN983036:FUN983037 GEJ983036:GEJ983037 GOF983036:GOF983037 GYB983036:GYB983037 HHX983036:HHX983037 HRT983036:HRT983037 IBP983036:IBP983037 ILL983036:ILL983037 IVH983036:IVH983037 JFD983036:JFD983037 JOZ983036:JOZ983037 JYV983036:JYV983037 KIR983036:KIR983037 KSN983036:KSN983037 LCJ983036:LCJ983037 LMF983036:LMF983037 LWB983036:LWB983037 MFX983036:MFX983037 MPT983036:MPT983037 MZP983036:MZP983037 NJL983036:NJL983037 NTH983036:NTH983037 ODD983036:ODD983037 OMZ983036:OMZ983037 OWV983036:OWV983037 PGR983036:PGR983037 PQN983036:PQN983037 QAJ983036:QAJ983037 QKF983036:QKF983037 QUB983036:QUB983037 RDX983036:RDX983037 RNT983036:RNT983037 RXP983036:RXP983037 SHL983036:SHL983037 SRH983036:SRH983037 TBD983036:TBD983037 TKZ983036:TKZ983037 TUV983036:TUV983037 UER983036:UER983037 UON983036:UON983037 UYJ983036:UYJ983037 VIF983036:VIF983037 VSB983036:VSB983037 WBX983036:WBX983037 WLT983036:WLT983037 WVP983036:WVP983037 JG65532:JG65533 TC65532:TC65533 ACY65532:ACY65533 AMU65532:AMU65533 AWQ65532:AWQ65533 BGM65532:BGM65533 BQI65532:BQI65533 CAE65532:CAE65533 CKA65532:CKA65533 CTW65532:CTW65533 DDS65532:DDS65533 DNO65532:DNO65533 DXK65532:DXK65533 EHG65532:EHG65533 ERC65532:ERC65533 FAY65532:FAY65533 FKU65532:FKU65533 FUQ65532:FUQ65533 GEM65532:GEM65533 GOI65532:GOI65533 GYE65532:GYE65533 HIA65532:HIA65533 HRW65532:HRW65533 IBS65532:IBS65533 ILO65532:ILO65533 IVK65532:IVK65533 JFG65532:JFG65533 JPC65532:JPC65533 JYY65532:JYY65533 KIU65532:KIU65533 KSQ65532:KSQ65533 LCM65532:LCM65533 LMI65532:LMI65533 LWE65532:LWE65533 MGA65532:MGA65533 MPW65532:MPW65533 MZS65532:MZS65533 NJO65532:NJO65533 NTK65532:NTK65533 ODG65532:ODG65533 ONC65532:ONC65533 OWY65532:OWY65533 PGU65532:PGU65533 PQQ65532:PQQ65533 QAM65532:QAM65533 QKI65532:QKI65533 QUE65532:QUE65533 REA65532:REA65533 RNW65532:RNW65533 RXS65532:RXS65533 SHO65532:SHO65533 SRK65532:SRK65533 TBG65532:TBG65533 TLC65532:TLC65533 TUY65532:TUY65533 UEU65532:UEU65533 UOQ65532:UOQ65533 UYM65532:UYM65533 VII65532:VII65533 VSE65532:VSE65533 WCA65532:WCA65533 WLW65532:WLW65533 WVS65532:WVS65533 JG131068:JG131069 TC131068:TC131069 ACY131068:ACY131069 AMU131068:AMU131069 AWQ131068:AWQ131069 BGM131068:BGM131069 BQI131068:BQI131069 CAE131068:CAE131069 CKA131068:CKA131069 CTW131068:CTW131069 DDS131068:DDS131069 DNO131068:DNO131069 DXK131068:DXK131069 EHG131068:EHG131069 ERC131068:ERC131069 FAY131068:FAY131069 FKU131068:FKU131069 FUQ131068:FUQ131069 GEM131068:GEM131069 GOI131068:GOI131069 GYE131068:GYE131069 HIA131068:HIA131069 HRW131068:HRW131069 IBS131068:IBS131069 ILO131068:ILO131069 IVK131068:IVK131069 JFG131068:JFG131069 JPC131068:JPC131069 JYY131068:JYY131069 KIU131068:KIU131069 KSQ131068:KSQ131069 LCM131068:LCM131069 LMI131068:LMI131069 LWE131068:LWE131069 MGA131068:MGA131069 MPW131068:MPW131069 MZS131068:MZS131069 NJO131068:NJO131069 NTK131068:NTK131069 ODG131068:ODG131069 ONC131068:ONC131069 OWY131068:OWY131069 PGU131068:PGU131069 PQQ131068:PQQ131069 QAM131068:QAM131069 QKI131068:QKI131069 QUE131068:QUE131069 REA131068:REA131069 RNW131068:RNW131069 RXS131068:RXS131069 SHO131068:SHO131069 SRK131068:SRK131069 TBG131068:TBG131069 TLC131068:TLC131069 TUY131068:TUY131069 UEU131068:UEU131069 UOQ131068:UOQ131069 UYM131068:UYM131069 VII131068:VII131069 VSE131068:VSE131069 WCA131068:WCA131069 WLW131068:WLW131069 WVS131068:WVS131069 JG196604:JG196605 TC196604:TC196605 ACY196604:ACY196605 AMU196604:AMU196605 AWQ196604:AWQ196605 BGM196604:BGM196605 BQI196604:BQI196605 CAE196604:CAE196605 CKA196604:CKA196605 CTW196604:CTW196605 DDS196604:DDS196605 DNO196604:DNO196605 DXK196604:DXK196605 EHG196604:EHG196605 ERC196604:ERC196605 FAY196604:FAY196605 FKU196604:FKU196605 FUQ196604:FUQ196605 GEM196604:GEM196605 GOI196604:GOI196605 GYE196604:GYE196605 HIA196604:HIA196605 HRW196604:HRW196605 IBS196604:IBS196605 ILO196604:ILO196605 IVK196604:IVK196605 JFG196604:JFG196605 JPC196604:JPC196605 JYY196604:JYY196605 KIU196604:KIU196605 KSQ196604:KSQ196605 LCM196604:LCM196605 LMI196604:LMI196605 LWE196604:LWE196605 MGA196604:MGA196605 MPW196604:MPW196605 MZS196604:MZS196605 NJO196604:NJO196605 NTK196604:NTK196605 ODG196604:ODG196605 ONC196604:ONC196605 OWY196604:OWY196605 PGU196604:PGU196605 PQQ196604:PQQ196605 QAM196604:QAM196605 QKI196604:QKI196605 QUE196604:QUE196605 REA196604:REA196605 RNW196604:RNW196605 RXS196604:RXS196605 SHO196604:SHO196605 SRK196604:SRK196605 TBG196604:TBG196605 TLC196604:TLC196605 TUY196604:TUY196605 UEU196604:UEU196605 UOQ196604:UOQ196605 UYM196604:UYM196605 VII196604:VII196605 VSE196604:VSE196605 WCA196604:WCA196605 WLW196604:WLW196605 WVS196604:WVS196605 JG262140:JG262141 TC262140:TC262141 ACY262140:ACY262141 AMU262140:AMU262141 AWQ262140:AWQ262141 BGM262140:BGM262141 BQI262140:BQI262141 CAE262140:CAE262141 CKA262140:CKA262141 CTW262140:CTW262141 DDS262140:DDS262141 DNO262140:DNO262141 DXK262140:DXK262141 EHG262140:EHG262141 ERC262140:ERC262141 FAY262140:FAY262141 FKU262140:FKU262141 FUQ262140:FUQ262141 GEM262140:GEM262141 GOI262140:GOI262141 GYE262140:GYE262141 HIA262140:HIA262141 HRW262140:HRW262141 IBS262140:IBS262141 ILO262140:ILO262141 IVK262140:IVK262141 JFG262140:JFG262141 JPC262140:JPC262141 JYY262140:JYY262141 KIU262140:KIU262141 KSQ262140:KSQ262141 LCM262140:LCM262141 LMI262140:LMI262141 LWE262140:LWE262141 MGA262140:MGA262141 MPW262140:MPW262141 MZS262140:MZS262141 NJO262140:NJO262141 NTK262140:NTK262141 ODG262140:ODG262141 ONC262140:ONC262141 OWY262140:OWY262141 PGU262140:PGU262141 PQQ262140:PQQ262141 QAM262140:QAM262141 QKI262140:QKI262141 QUE262140:QUE262141 REA262140:REA262141 RNW262140:RNW262141 RXS262140:RXS262141 SHO262140:SHO262141 SRK262140:SRK262141 TBG262140:TBG262141 TLC262140:TLC262141 TUY262140:TUY262141 UEU262140:UEU262141 UOQ262140:UOQ262141 UYM262140:UYM262141 VII262140:VII262141 VSE262140:VSE262141 WCA262140:WCA262141 WLW262140:WLW262141 WVS262140:WVS262141 JG327676:JG327677 TC327676:TC327677 ACY327676:ACY327677 AMU327676:AMU327677 AWQ327676:AWQ327677 BGM327676:BGM327677 BQI327676:BQI327677 CAE327676:CAE327677 CKA327676:CKA327677 CTW327676:CTW327677 DDS327676:DDS327677 DNO327676:DNO327677 DXK327676:DXK327677 EHG327676:EHG327677 ERC327676:ERC327677 FAY327676:FAY327677 FKU327676:FKU327677 FUQ327676:FUQ327677 GEM327676:GEM327677 GOI327676:GOI327677 GYE327676:GYE327677 HIA327676:HIA327677 HRW327676:HRW327677 IBS327676:IBS327677 ILO327676:ILO327677 IVK327676:IVK327677 JFG327676:JFG327677 JPC327676:JPC327677 JYY327676:JYY327677 KIU327676:KIU327677 KSQ327676:KSQ327677 LCM327676:LCM327677 LMI327676:LMI327677 LWE327676:LWE327677 MGA327676:MGA327677 MPW327676:MPW327677 MZS327676:MZS327677 NJO327676:NJO327677 NTK327676:NTK327677 ODG327676:ODG327677 ONC327676:ONC327677 OWY327676:OWY327677 PGU327676:PGU327677 PQQ327676:PQQ327677 QAM327676:QAM327677 QKI327676:QKI327677 QUE327676:QUE327677 REA327676:REA327677 RNW327676:RNW327677 RXS327676:RXS327677 SHO327676:SHO327677 SRK327676:SRK327677 TBG327676:TBG327677 TLC327676:TLC327677 TUY327676:TUY327677 UEU327676:UEU327677 UOQ327676:UOQ327677 UYM327676:UYM327677 VII327676:VII327677 VSE327676:VSE327677 WCA327676:WCA327677 WLW327676:WLW327677 WVS327676:WVS327677 JG393212:JG393213 TC393212:TC393213 ACY393212:ACY393213 AMU393212:AMU393213 AWQ393212:AWQ393213 BGM393212:BGM393213 BQI393212:BQI393213 CAE393212:CAE393213 CKA393212:CKA393213 CTW393212:CTW393213 DDS393212:DDS393213 DNO393212:DNO393213 DXK393212:DXK393213 EHG393212:EHG393213 ERC393212:ERC393213 FAY393212:FAY393213 FKU393212:FKU393213 FUQ393212:FUQ393213 GEM393212:GEM393213 GOI393212:GOI393213 GYE393212:GYE393213 HIA393212:HIA393213 HRW393212:HRW393213 IBS393212:IBS393213 ILO393212:ILO393213 IVK393212:IVK393213 JFG393212:JFG393213 JPC393212:JPC393213 JYY393212:JYY393213 KIU393212:KIU393213 KSQ393212:KSQ393213 LCM393212:LCM393213 LMI393212:LMI393213 LWE393212:LWE393213 MGA393212:MGA393213 MPW393212:MPW393213 MZS393212:MZS393213 NJO393212:NJO393213 NTK393212:NTK393213 ODG393212:ODG393213 ONC393212:ONC393213 OWY393212:OWY393213 PGU393212:PGU393213 PQQ393212:PQQ393213 QAM393212:QAM393213 QKI393212:QKI393213 QUE393212:QUE393213 REA393212:REA393213 RNW393212:RNW393213 RXS393212:RXS393213 SHO393212:SHO393213 SRK393212:SRK393213 TBG393212:TBG393213 TLC393212:TLC393213 TUY393212:TUY393213 UEU393212:UEU393213 UOQ393212:UOQ393213 UYM393212:UYM393213 VII393212:VII393213 VSE393212:VSE393213 WCA393212:WCA393213 WLW393212:WLW393213 WVS393212:WVS393213 JG458748:JG458749 TC458748:TC458749 ACY458748:ACY458749 AMU458748:AMU458749 AWQ458748:AWQ458749 BGM458748:BGM458749 BQI458748:BQI458749 CAE458748:CAE458749 CKA458748:CKA458749 CTW458748:CTW458749 DDS458748:DDS458749 DNO458748:DNO458749 DXK458748:DXK458749 EHG458748:EHG458749 ERC458748:ERC458749 FAY458748:FAY458749 FKU458748:FKU458749 FUQ458748:FUQ458749 GEM458748:GEM458749 GOI458748:GOI458749 GYE458748:GYE458749 HIA458748:HIA458749 HRW458748:HRW458749 IBS458748:IBS458749 ILO458748:ILO458749 IVK458748:IVK458749 JFG458748:JFG458749 JPC458748:JPC458749 JYY458748:JYY458749 KIU458748:KIU458749 KSQ458748:KSQ458749 LCM458748:LCM458749 LMI458748:LMI458749 LWE458748:LWE458749 MGA458748:MGA458749 MPW458748:MPW458749 MZS458748:MZS458749 NJO458748:NJO458749 NTK458748:NTK458749 ODG458748:ODG458749 ONC458748:ONC458749 OWY458748:OWY458749 PGU458748:PGU458749 PQQ458748:PQQ458749 QAM458748:QAM458749 QKI458748:QKI458749 QUE458748:QUE458749 REA458748:REA458749 RNW458748:RNW458749 RXS458748:RXS458749 SHO458748:SHO458749 SRK458748:SRK458749 TBG458748:TBG458749 TLC458748:TLC458749 TUY458748:TUY458749 UEU458748:UEU458749 UOQ458748:UOQ458749 UYM458748:UYM458749 VII458748:VII458749 VSE458748:VSE458749 WCA458748:WCA458749 WLW458748:WLW458749 WVS458748:WVS458749 JG524284:JG524285 TC524284:TC524285 ACY524284:ACY524285 AMU524284:AMU524285 AWQ524284:AWQ524285 BGM524284:BGM524285 BQI524284:BQI524285 CAE524284:CAE524285 CKA524284:CKA524285 CTW524284:CTW524285 DDS524284:DDS524285 DNO524284:DNO524285 DXK524284:DXK524285 EHG524284:EHG524285 ERC524284:ERC524285 FAY524284:FAY524285 FKU524284:FKU524285 FUQ524284:FUQ524285 GEM524284:GEM524285 GOI524284:GOI524285 GYE524284:GYE524285 HIA524284:HIA524285 HRW524284:HRW524285 IBS524284:IBS524285 ILO524284:ILO524285 IVK524284:IVK524285 JFG524284:JFG524285 JPC524284:JPC524285 JYY524284:JYY524285 KIU524284:KIU524285 KSQ524284:KSQ524285 LCM524284:LCM524285 LMI524284:LMI524285 LWE524284:LWE524285 MGA524284:MGA524285 MPW524284:MPW524285 MZS524284:MZS524285 NJO524284:NJO524285 NTK524284:NTK524285 ODG524284:ODG524285 ONC524284:ONC524285 OWY524284:OWY524285 PGU524284:PGU524285 PQQ524284:PQQ524285 QAM524284:QAM524285 QKI524284:QKI524285 QUE524284:QUE524285 REA524284:REA524285 RNW524284:RNW524285 RXS524284:RXS524285 SHO524284:SHO524285 SRK524284:SRK524285 TBG524284:TBG524285 TLC524284:TLC524285 TUY524284:TUY524285 UEU524284:UEU524285 UOQ524284:UOQ524285 UYM524284:UYM524285 VII524284:VII524285 VSE524284:VSE524285 WCA524284:WCA524285 WLW524284:WLW524285 WVS524284:WVS524285 JG589820:JG589821 TC589820:TC589821 ACY589820:ACY589821 AMU589820:AMU589821 AWQ589820:AWQ589821 BGM589820:BGM589821 BQI589820:BQI589821 CAE589820:CAE589821 CKA589820:CKA589821 CTW589820:CTW589821 DDS589820:DDS589821 DNO589820:DNO589821 DXK589820:DXK589821 EHG589820:EHG589821 ERC589820:ERC589821 FAY589820:FAY589821 FKU589820:FKU589821 FUQ589820:FUQ589821 GEM589820:GEM589821 GOI589820:GOI589821 GYE589820:GYE589821 HIA589820:HIA589821 HRW589820:HRW589821 IBS589820:IBS589821 ILO589820:ILO589821 IVK589820:IVK589821 JFG589820:JFG589821 JPC589820:JPC589821 JYY589820:JYY589821 KIU589820:KIU589821 KSQ589820:KSQ589821 LCM589820:LCM589821 LMI589820:LMI589821 LWE589820:LWE589821 MGA589820:MGA589821 MPW589820:MPW589821 MZS589820:MZS589821 NJO589820:NJO589821 NTK589820:NTK589821 ODG589820:ODG589821 ONC589820:ONC589821 OWY589820:OWY589821 PGU589820:PGU589821 PQQ589820:PQQ589821 QAM589820:QAM589821 QKI589820:QKI589821 QUE589820:QUE589821 REA589820:REA589821 RNW589820:RNW589821 RXS589820:RXS589821 SHO589820:SHO589821 SRK589820:SRK589821 TBG589820:TBG589821 TLC589820:TLC589821 TUY589820:TUY589821 UEU589820:UEU589821 UOQ589820:UOQ589821 UYM589820:UYM589821 VII589820:VII589821 VSE589820:VSE589821 WCA589820:WCA589821 WLW589820:WLW589821 WVS589820:WVS589821 JG655356:JG655357 TC655356:TC655357 ACY655356:ACY655357 AMU655356:AMU655357 AWQ655356:AWQ655357 BGM655356:BGM655357 BQI655356:BQI655357 CAE655356:CAE655357 CKA655356:CKA655357 CTW655356:CTW655357 DDS655356:DDS655357 DNO655356:DNO655357 DXK655356:DXK655357 EHG655356:EHG655357 ERC655356:ERC655357 FAY655356:FAY655357 FKU655356:FKU655357 FUQ655356:FUQ655357 GEM655356:GEM655357 GOI655356:GOI655357 GYE655356:GYE655357 HIA655356:HIA655357 HRW655356:HRW655357 IBS655356:IBS655357 ILO655356:ILO655357 IVK655356:IVK655357 JFG655356:JFG655357 JPC655356:JPC655357 JYY655356:JYY655357 KIU655356:KIU655357 KSQ655356:KSQ655357 LCM655356:LCM655357 LMI655356:LMI655357 LWE655356:LWE655357 MGA655356:MGA655357 MPW655356:MPW655357 MZS655356:MZS655357 NJO655356:NJO655357 NTK655356:NTK655357 ODG655356:ODG655357 ONC655356:ONC655357 OWY655356:OWY655357 PGU655356:PGU655357 PQQ655356:PQQ655357 QAM655356:QAM655357 QKI655356:QKI655357 QUE655356:QUE655357 REA655356:REA655357 RNW655356:RNW655357 RXS655356:RXS655357 SHO655356:SHO655357 SRK655356:SRK655357 TBG655356:TBG655357 TLC655356:TLC655357 TUY655356:TUY655357 UEU655356:UEU655357 UOQ655356:UOQ655357 UYM655356:UYM655357 VII655356:VII655357 VSE655356:VSE655357 WCA655356:WCA655357 WLW655356:WLW655357 WVS655356:WVS655357 JG720892:JG720893 TC720892:TC720893 ACY720892:ACY720893 AMU720892:AMU720893 AWQ720892:AWQ720893 BGM720892:BGM720893 BQI720892:BQI720893 CAE720892:CAE720893 CKA720892:CKA720893 CTW720892:CTW720893 DDS720892:DDS720893 DNO720892:DNO720893 DXK720892:DXK720893 EHG720892:EHG720893 ERC720892:ERC720893 FAY720892:FAY720893 FKU720892:FKU720893 FUQ720892:FUQ720893 GEM720892:GEM720893 GOI720892:GOI720893 GYE720892:GYE720893 HIA720892:HIA720893 HRW720892:HRW720893 IBS720892:IBS720893 ILO720892:ILO720893 IVK720892:IVK720893 JFG720892:JFG720893 JPC720892:JPC720893 JYY720892:JYY720893 KIU720892:KIU720893 KSQ720892:KSQ720893 LCM720892:LCM720893 LMI720892:LMI720893 LWE720892:LWE720893 MGA720892:MGA720893 MPW720892:MPW720893 MZS720892:MZS720893 NJO720892:NJO720893 NTK720892:NTK720893 ODG720892:ODG720893 ONC720892:ONC720893 OWY720892:OWY720893 PGU720892:PGU720893 PQQ720892:PQQ720893 QAM720892:QAM720893 QKI720892:QKI720893 QUE720892:QUE720893 REA720892:REA720893 RNW720892:RNW720893 RXS720892:RXS720893 SHO720892:SHO720893 SRK720892:SRK720893 TBG720892:TBG720893 TLC720892:TLC720893 TUY720892:TUY720893 UEU720892:UEU720893 UOQ720892:UOQ720893 UYM720892:UYM720893 VII720892:VII720893 VSE720892:VSE720893 WCA720892:WCA720893 WLW720892:WLW720893 WVS720892:WVS720893 JG786428:JG786429 TC786428:TC786429 ACY786428:ACY786429 AMU786428:AMU786429 AWQ786428:AWQ786429 BGM786428:BGM786429 BQI786428:BQI786429 CAE786428:CAE786429 CKA786428:CKA786429 CTW786428:CTW786429 DDS786428:DDS786429 DNO786428:DNO786429 DXK786428:DXK786429 EHG786428:EHG786429 ERC786428:ERC786429 FAY786428:FAY786429 FKU786428:FKU786429 FUQ786428:FUQ786429 GEM786428:GEM786429 GOI786428:GOI786429 GYE786428:GYE786429 HIA786428:HIA786429 HRW786428:HRW786429 IBS786428:IBS786429 ILO786428:ILO786429 IVK786428:IVK786429 JFG786428:JFG786429 JPC786428:JPC786429 JYY786428:JYY786429 KIU786428:KIU786429 KSQ786428:KSQ786429 LCM786428:LCM786429 LMI786428:LMI786429 LWE786428:LWE786429 MGA786428:MGA786429 MPW786428:MPW786429 MZS786428:MZS786429 NJO786428:NJO786429 NTK786428:NTK786429 ODG786428:ODG786429 ONC786428:ONC786429 OWY786428:OWY786429 PGU786428:PGU786429 PQQ786428:PQQ786429 QAM786428:QAM786429 QKI786428:QKI786429 QUE786428:QUE786429 REA786428:REA786429 RNW786428:RNW786429 RXS786428:RXS786429 SHO786428:SHO786429 SRK786428:SRK786429 TBG786428:TBG786429 TLC786428:TLC786429 TUY786428:TUY786429 UEU786428:UEU786429 UOQ786428:UOQ786429 UYM786428:UYM786429 VII786428:VII786429 VSE786428:VSE786429 WCA786428:WCA786429 WLW786428:WLW786429 WVS786428:WVS786429 JG851964:JG851965 TC851964:TC851965 ACY851964:ACY851965 AMU851964:AMU851965 AWQ851964:AWQ851965 BGM851964:BGM851965 BQI851964:BQI851965 CAE851964:CAE851965 CKA851964:CKA851965 CTW851964:CTW851965 DDS851964:DDS851965 DNO851964:DNO851965 DXK851964:DXK851965 EHG851964:EHG851965 ERC851964:ERC851965 FAY851964:FAY851965 FKU851964:FKU851965 FUQ851964:FUQ851965 GEM851964:GEM851965 GOI851964:GOI851965 GYE851964:GYE851965 HIA851964:HIA851965 HRW851964:HRW851965 IBS851964:IBS851965 ILO851964:ILO851965 IVK851964:IVK851965 JFG851964:JFG851965 JPC851964:JPC851965 JYY851964:JYY851965 KIU851964:KIU851965 KSQ851964:KSQ851965 LCM851964:LCM851965 LMI851964:LMI851965 LWE851964:LWE851965 MGA851964:MGA851965 MPW851964:MPW851965 MZS851964:MZS851965 NJO851964:NJO851965 NTK851964:NTK851965 ODG851964:ODG851965 ONC851964:ONC851965 OWY851964:OWY851965 PGU851964:PGU851965 PQQ851964:PQQ851965 QAM851964:QAM851965 QKI851964:QKI851965 QUE851964:QUE851965 REA851964:REA851965 RNW851964:RNW851965 RXS851964:RXS851965 SHO851964:SHO851965 SRK851964:SRK851965 TBG851964:TBG851965 TLC851964:TLC851965 TUY851964:TUY851965 UEU851964:UEU851965 UOQ851964:UOQ851965 UYM851964:UYM851965 VII851964:VII851965 VSE851964:VSE851965 WCA851964:WCA851965 WLW851964:WLW851965 WVS851964:WVS851965 JG917500:JG917501 TC917500:TC917501 ACY917500:ACY917501 AMU917500:AMU917501 AWQ917500:AWQ917501 BGM917500:BGM917501 BQI917500:BQI917501 CAE917500:CAE917501 CKA917500:CKA917501 CTW917500:CTW917501 DDS917500:DDS917501 DNO917500:DNO917501 DXK917500:DXK917501 EHG917500:EHG917501 ERC917500:ERC917501 FAY917500:FAY917501 FKU917500:FKU917501 FUQ917500:FUQ917501 GEM917500:GEM917501 GOI917500:GOI917501 GYE917500:GYE917501 HIA917500:HIA917501 HRW917500:HRW917501 IBS917500:IBS917501 ILO917500:ILO917501 IVK917500:IVK917501 JFG917500:JFG917501 JPC917500:JPC917501 JYY917500:JYY917501 KIU917500:KIU917501 KSQ917500:KSQ917501 LCM917500:LCM917501 LMI917500:LMI917501 LWE917500:LWE917501 MGA917500:MGA917501 MPW917500:MPW917501 MZS917500:MZS917501 NJO917500:NJO917501 NTK917500:NTK917501 ODG917500:ODG917501 ONC917500:ONC917501 OWY917500:OWY917501 PGU917500:PGU917501 PQQ917500:PQQ917501 QAM917500:QAM917501 QKI917500:QKI917501 QUE917500:QUE917501 REA917500:REA917501 RNW917500:RNW917501 RXS917500:RXS917501 SHO917500:SHO917501 SRK917500:SRK917501 TBG917500:TBG917501 TLC917500:TLC917501 TUY917500:TUY917501 UEU917500:UEU917501 UOQ917500:UOQ917501 UYM917500:UYM917501 VII917500:VII917501 VSE917500:VSE917501 WCA917500:WCA917501 WLW917500:WLW917501 WVS917500:WVS917501 JG983036:JG983037 TC983036:TC983037 ACY983036:ACY983037 AMU983036:AMU983037 AWQ983036:AWQ983037 BGM983036:BGM983037 BQI983036:BQI983037 CAE983036:CAE983037 CKA983036:CKA983037 CTW983036:CTW983037 DDS983036:DDS983037 DNO983036:DNO983037 DXK983036:DXK983037 EHG983036:EHG983037 ERC983036:ERC983037 FAY983036:FAY983037 FKU983036:FKU983037 FUQ983036:FUQ983037 GEM983036:GEM983037 GOI983036:GOI983037 GYE983036:GYE983037 HIA983036:HIA983037 HRW983036:HRW983037 IBS983036:IBS983037 ILO983036:ILO983037 IVK983036:IVK983037 JFG983036:JFG983037 JPC983036:JPC983037 JYY983036:JYY983037 KIU983036:KIU983037 KSQ983036:KSQ983037 LCM983036:LCM983037 LMI983036:LMI983037 LWE983036:LWE983037 MGA983036:MGA983037 MPW983036:MPW983037 MZS983036:MZS983037 NJO983036:NJO983037 NTK983036:NTK983037 ODG983036:ODG983037 ONC983036:ONC983037 OWY983036:OWY983037 PGU983036:PGU983037 PQQ983036:PQQ983037 QAM983036:QAM983037 QKI983036:QKI983037 QUE983036:QUE983037 REA983036:REA983037 RNW983036:RNW983037 RXS983036:RXS983037 SHO983036:SHO983037 SRK983036:SRK983037 TBG983036:TBG983037 TLC983036:TLC983037 TUY983036:TUY983037 UEU983036:UEU983037 UOQ983036:UOQ983037 UYM983036:UYM983037 VII983036:VII983037 VSE983036:VSE983037 WCA983036:WCA983037 WLW983036:WLW983037 WVS983036:WVS983037 JJ65532:JJ65533 TF65532:TF65533 ADB65532:ADB65533 AMX65532:AMX65533 AWT65532:AWT65533 BGP65532:BGP65533 BQL65532:BQL65533 CAH65532:CAH65533 CKD65532:CKD65533 CTZ65532:CTZ65533 DDV65532:DDV65533 DNR65532:DNR65533 DXN65532:DXN65533 EHJ65532:EHJ65533 ERF65532:ERF65533 FBB65532:FBB65533 FKX65532:FKX65533 FUT65532:FUT65533 GEP65532:GEP65533 GOL65532:GOL65533 GYH65532:GYH65533 HID65532:HID65533 HRZ65532:HRZ65533 IBV65532:IBV65533 ILR65532:ILR65533 IVN65532:IVN65533 JFJ65532:JFJ65533 JPF65532:JPF65533 JZB65532:JZB65533 KIX65532:KIX65533 KST65532:KST65533 LCP65532:LCP65533 LML65532:LML65533 LWH65532:LWH65533 MGD65532:MGD65533 MPZ65532:MPZ65533 MZV65532:MZV65533 NJR65532:NJR65533 NTN65532:NTN65533 ODJ65532:ODJ65533 ONF65532:ONF65533 OXB65532:OXB65533 PGX65532:PGX65533 PQT65532:PQT65533 QAP65532:QAP65533 QKL65532:QKL65533 QUH65532:QUH65533 RED65532:RED65533 RNZ65532:RNZ65533 RXV65532:RXV65533 SHR65532:SHR65533 SRN65532:SRN65533 TBJ65532:TBJ65533 TLF65532:TLF65533 TVB65532:TVB65533 UEX65532:UEX65533 UOT65532:UOT65533 UYP65532:UYP65533 VIL65532:VIL65533 VSH65532:VSH65533 WCD65532:WCD65533 WLZ65532:WLZ65533 WVV65532:WVV65533 JJ131068:JJ131069 TF131068:TF131069 ADB131068:ADB131069 AMX131068:AMX131069 AWT131068:AWT131069 BGP131068:BGP131069 BQL131068:BQL131069 CAH131068:CAH131069 CKD131068:CKD131069 CTZ131068:CTZ131069 DDV131068:DDV131069 DNR131068:DNR131069 DXN131068:DXN131069 EHJ131068:EHJ131069 ERF131068:ERF131069 FBB131068:FBB131069 FKX131068:FKX131069 FUT131068:FUT131069 GEP131068:GEP131069 GOL131068:GOL131069 GYH131068:GYH131069 HID131068:HID131069 HRZ131068:HRZ131069 IBV131068:IBV131069 ILR131068:ILR131069 IVN131068:IVN131069 JFJ131068:JFJ131069 JPF131068:JPF131069 JZB131068:JZB131069 KIX131068:KIX131069 KST131068:KST131069 LCP131068:LCP131069 LML131068:LML131069 LWH131068:LWH131069 MGD131068:MGD131069 MPZ131068:MPZ131069 MZV131068:MZV131069 NJR131068:NJR131069 NTN131068:NTN131069 ODJ131068:ODJ131069 ONF131068:ONF131069 OXB131068:OXB131069 PGX131068:PGX131069 PQT131068:PQT131069 QAP131068:QAP131069 QKL131068:QKL131069 QUH131068:QUH131069 RED131068:RED131069 RNZ131068:RNZ131069 RXV131068:RXV131069 SHR131068:SHR131069 SRN131068:SRN131069 TBJ131068:TBJ131069 TLF131068:TLF131069 TVB131068:TVB131069 UEX131068:UEX131069 UOT131068:UOT131069 UYP131068:UYP131069 VIL131068:VIL131069 VSH131068:VSH131069 WCD131068:WCD131069 WLZ131068:WLZ131069 WVV131068:WVV131069 JJ196604:JJ196605 TF196604:TF196605 ADB196604:ADB196605 AMX196604:AMX196605 AWT196604:AWT196605 BGP196604:BGP196605 BQL196604:BQL196605 CAH196604:CAH196605 CKD196604:CKD196605 CTZ196604:CTZ196605 DDV196604:DDV196605 DNR196604:DNR196605 DXN196604:DXN196605 EHJ196604:EHJ196605 ERF196604:ERF196605 FBB196604:FBB196605 FKX196604:FKX196605 FUT196604:FUT196605 GEP196604:GEP196605 GOL196604:GOL196605 GYH196604:GYH196605 HID196604:HID196605 HRZ196604:HRZ196605 IBV196604:IBV196605 ILR196604:ILR196605 IVN196604:IVN196605 JFJ196604:JFJ196605 JPF196604:JPF196605 JZB196604:JZB196605 KIX196604:KIX196605 KST196604:KST196605 LCP196604:LCP196605 LML196604:LML196605 LWH196604:LWH196605 MGD196604:MGD196605 MPZ196604:MPZ196605 MZV196604:MZV196605 NJR196604:NJR196605 NTN196604:NTN196605 ODJ196604:ODJ196605 ONF196604:ONF196605 OXB196604:OXB196605 PGX196604:PGX196605 PQT196604:PQT196605 QAP196604:QAP196605 QKL196604:QKL196605 QUH196604:QUH196605 RED196604:RED196605 RNZ196604:RNZ196605 RXV196604:RXV196605 SHR196604:SHR196605 SRN196604:SRN196605 TBJ196604:TBJ196605 TLF196604:TLF196605 TVB196604:TVB196605 UEX196604:UEX196605 UOT196604:UOT196605 UYP196604:UYP196605 VIL196604:VIL196605 VSH196604:VSH196605 WCD196604:WCD196605 WLZ196604:WLZ196605 WVV196604:WVV196605 JJ262140:JJ262141 TF262140:TF262141 ADB262140:ADB262141 AMX262140:AMX262141 AWT262140:AWT262141 BGP262140:BGP262141 BQL262140:BQL262141 CAH262140:CAH262141 CKD262140:CKD262141 CTZ262140:CTZ262141 DDV262140:DDV262141 DNR262140:DNR262141 DXN262140:DXN262141 EHJ262140:EHJ262141 ERF262140:ERF262141 FBB262140:FBB262141 FKX262140:FKX262141 FUT262140:FUT262141 GEP262140:GEP262141 GOL262140:GOL262141 GYH262140:GYH262141 HID262140:HID262141 HRZ262140:HRZ262141 IBV262140:IBV262141 ILR262140:ILR262141 IVN262140:IVN262141 JFJ262140:JFJ262141 JPF262140:JPF262141 JZB262140:JZB262141 KIX262140:KIX262141 KST262140:KST262141 LCP262140:LCP262141 LML262140:LML262141 LWH262140:LWH262141 MGD262140:MGD262141 MPZ262140:MPZ262141 MZV262140:MZV262141 NJR262140:NJR262141 NTN262140:NTN262141 ODJ262140:ODJ262141 ONF262140:ONF262141 OXB262140:OXB262141 PGX262140:PGX262141 PQT262140:PQT262141 QAP262140:QAP262141 QKL262140:QKL262141 QUH262140:QUH262141 RED262140:RED262141 RNZ262140:RNZ262141 RXV262140:RXV262141 SHR262140:SHR262141 SRN262140:SRN262141 TBJ262140:TBJ262141 TLF262140:TLF262141 TVB262140:TVB262141 UEX262140:UEX262141 UOT262140:UOT262141 UYP262140:UYP262141 VIL262140:VIL262141 VSH262140:VSH262141 WCD262140:WCD262141 WLZ262140:WLZ262141 WVV262140:WVV262141 JJ327676:JJ327677 TF327676:TF327677 ADB327676:ADB327677 AMX327676:AMX327677 AWT327676:AWT327677 BGP327676:BGP327677 BQL327676:BQL327677 CAH327676:CAH327677 CKD327676:CKD327677 CTZ327676:CTZ327677 DDV327676:DDV327677 DNR327676:DNR327677 DXN327676:DXN327677 EHJ327676:EHJ327677 ERF327676:ERF327677 FBB327676:FBB327677 FKX327676:FKX327677 FUT327676:FUT327677 GEP327676:GEP327677 GOL327676:GOL327677 GYH327676:GYH327677 HID327676:HID327677 HRZ327676:HRZ327677 IBV327676:IBV327677 ILR327676:ILR327677 IVN327676:IVN327677 JFJ327676:JFJ327677 JPF327676:JPF327677 JZB327676:JZB327677 KIX327676:KIX327677 KST327676:KST327677 LCP327676:LCP327677 LML327676:LML327677 LWH327676:LWH327677 MGD327676:MGD327677 MPZ327676:MPZ327677 MZV327676:MZV327677 NJR327676:NJR327677 NTN327676:NTN327677 ODJ327676:ODJ327677 ONF327676:ONF327677 OXB327676:OXB327677 PGX327676:PGX327677 PQT327676:PQT327677 QAP327676:QAP327677 QKL327676:QKL327677 QUH327676:QUH327677 RED327676:RED327677 RNZ327676:RNZ327677 RXV327676:RXV327677 SHR327676:SHR327677 SRN327676:SRN327677 TBJ327676:TBJ327677 TLF327676:TLF327677 TVB327676:TVB327677 UEX327676:UEX327677 UOT327676:UOT327677 UYP327676:UYP327677 VIL327676:VIL327677 VSH327676:VSH327677 WCD327676:WCD327677 WLZ327676:WLZ327677 WVV327676:WVV327677 JJ393212:JJ393213 TF393212:TF393213 ADB393212:ADB393213 AMX393212:AMX393213 AWT393212:AWT393213 BGP393212:BGP393213 BQL393212:BQL393213 CAH393212:CAH393213 CKD393212:CKD393213 CTZ393212:CTZ393213 DDV393212:DDV393213 DNR393212:DNR393213 DXN393212:DXN393213 EHJ393212:EHJ393213 ERF393212:ERF393213 FBB393212:FBB393213 FKX393212:FKX393213 FUT393212:FUT393213 GEP393212:GEP393213 GOL393212:GOL393213 GYH393212:GYH393213 HID393212:HID393213 HRZ393212:HRZ393213 IBV393212:IBV393213 ILR393212:ILR393213 IVN393212:IVN393213 JFJ393212:JFJ393213 JPF393212:JPF393213 JZB393212:JZB393213 KIX393212:KIX393213 KST393212:KST393213 LCP393212:LCP393213 LML393212:LML393213 LWH393212:LWH393213 MGD393212:MGD393213 MPZ393212:MPZ393213 MZV393212:MZV393213 NJR393212:NJR393213 NTN393212:NTN393213 ODJ393212:ODJ393213 ONF393212:ONF393213 OXB393212:OXB393213 PGX393212:PGX393213 PQT393212:PQT393213 QAP393212:QAP393213 QKL393212:QKL393213 QUH393212:QUH393213 RED393212:RED393213 RNZ393212:RNZ393213 RXV393212:RXV393213 SHR393212:SHR393213 SRN393212:SRN393213 TBJ393212:TBJ393213 TLF393212:TLF393213 TVB393212:TVB393213 UEX393212:UEX393213 UOT393212:UOT393213 UYP393212:UYP393213 VIL393212:VIL393213 VSH393212:VSH393213 WCD393212:WCD393213 WLZ393212:WLZ393213 WVV393212:WVV393213 JJ458748:JJ458749 TF458748:TF458749 ADB458748:ADB458749 AMX458748:AMX458749 AWT458748:AWT458749 BGP458748:BGP458749 BQL458748:BQL458749 CAH458748:CAH458749 CKD458748:CKD458749 CTZ458748:CTZ458749 DDV458748:DDV458749 DNR458748:DNR458749 DXN458748:DXN458749 EHJ458748:EHJ458749 ERF458748:ERF458749 FBB458748:FBB458749 FKX458748:FKX458749 FUT458748:FUT458749 GEP458748:GEP458749 GOL458748:GOL458749 GYH458748:GYH458749 HID458748:HID458749 HRZ458748:HRZ458749 IBV458748:IBV458749 ILR458748:ILR458749 IVN458748:IVN458749 JFJ458748:JFJ458749 JPF458748:JPF458749 JZB458748:JZB458749 KIX458748:KIX458749 KST458748:KST458749 LCP458748:LCP458749 LML458748:LML458749 LWH458748:LWH458749 MGD458748:MGD458749 MPZ458748:MPZ458749 MZV458748:MZV458749 NJR458748:NJR458749 NTN458748:NTN458749 ODJ458748:ODJ458749 ONF458748:ONF458749 OXB458748:OXB458749 PGX458748:PGX458749 PQT458748:PQT458749 QAP458748:QAP458749 QKL458748:QKL458749 QUH458748:QUH458749 RED458748:RED458749 RNZ458748:RNZ458749 RXV458748:RXV458749 SHR458748:SHR458749 SRN458748:SRN458749 TBJ458748:TBJ458749 TLF458748:TLF458749 TVB458748:TVB458749 UEX458748:UEX458749 UOT458748:UOT458749 UYP458748:UYP458749 VIL458748:VIL458749 VSH458748:VSH458749 WCD458748:WCD458749 WLZ458748:WLZ458749 WVV458748:WVV458749 JJ524284:JJ524285 TF524284:TF524285 ADB524284:ADB524285 AMX524284:AMX524285 AWT524284:AWT524285 BGP524284:BGP524285 BQL524284:BQL524285 CAH524284:CAH524285 CKD524284:CKD524285 CTZ524284:CTZ524285 DDV524284:DDV524285 DNR524284:DNR524285 DXN524284:DXN524285 EHJ524284:EHJ524285 ERF524284:ERF524285 FBB524284:FBB524285 FKX524284:FKX524285 FUT524284:FUT524285 GEP524284:GEP524285 GOL524284:GOL524285 GYH524284:GYH524285 HID524284:HID524285 HRZ524284:HRZ524285 IBV524284:IBV524285 ILR524284:ILR524285 IVN524284:IVN524285 JFJ524284:JFJ524285 JPF524284:JPF524285 JZB524284:JZB524285 KIX524284:KIX524285 KST524284:KST524285 LCP524284:LCP524285 LML524284:LML524285 LWH524284:LWH524285 MGD524284:MGD524285 MPZ524284:MPZ524285 MZV524284:MZV524285 NJR524284:NJR524285 NTN524284:NTN524285 ODJ524284:ODJ524285 ONF524284:ONF524285 OXB524284:OXB524285 PGX524284:PGX524285 PQT524284:PQT524285 QAP524284:QAP524285 QKL524284:QKL524285 QUH524284:QUH524285 RED524284:RED524285 RNZ524284:RNZ524285 RXV524284:RXV524285 SHR524284:SHR524285 SRN524284:SRN524285 TBJ524284:TBJ524285 TLF524284:TLF524285 TVB524284:TVB524285 UEX524284:UEX524285 UOT524284:UOT524285 UYP524284:UYP524285 VIL524284:VIL524285 VSH524284:VSH524285 WCD524284:WCD524285 WLZ524284:WLZ524285 WVV524284:WVV524285 JJ589820:JJ589821 TF589820:TF589821 ADB589820:ADB589821 AMX589820:AMX589821 AWT589820:AWT589821 BGP589820:BGP589821 BQL589820:BQL589821 CAH589820:CAH589821 CKD589820:CKD589821 CTZ589820:CTZ589821 DDV589820:DDV589821 DNR589820:DNR589821 DXN589820:DXN589821 EHJ589820:EHJ589821 ERF589820:ERF589821 FBB589820:FBB589821 FKX589820:FKX589821 FUT589820:FUT589821 GEP589820:GEP589821 GOL589820:GOL589821 GYH589820:GYH589821 HID589820:HID589821 HRZ589820:HRZ589821 IBV589820:IBV589821 ILR589820:ILR589821 IVN589820:IVN589821 JFJ589820:JFJ589821 JPF589820:JPF589821 JZB589820:JZB589821 KIX589820:KIX589821 KST589820:KST589821 LCP589820:LCP589821 LML589820:LML589821 LWH589820:LWH589821 MGD589820:MGD589821 MPZ589820:MPZ589821 MZV589820:MZV589821 NJR589820:NJR589821 NTN589820:NTN589821 ODJ589820:ODJ589821 ONF589820:ONF589821 OXB589820:OXB589821 PGX589820:PGX589821 PQT589820:PQT589821 QAP589820:QAP589821 QKL589820:QKL589821 QUH589820:QUH589821 RED589820:RED589821 RNZ589820:RNZ589821 RXV589820:RXV589821 SHR589820:SHR589821 SRN589820:SRN589821 TBJ589820:TBJ589821 TLF589820:TLF589821 TVB589820:TVB589821 UEX589820:UEX589821 UOT589820:UOT589821 UYP589820:UYP589821 VIL589820:VIL589821 VSH589820:VSH589821 WCD589820:WCD589821 WLZ589820:WLZ589821 WVV589820:WVV589821 JJ655356:JJ655357 TF655356:TF655357 ADB655356:ADB655357 AMX655356:AMX655357 AWT655356:AWT655357 BGP655356:BGP655357 BQL655356:BQL655357 CAH655356:CAH655357 CKD655356:CKD655357 CTZ655356:CTZ655357 DDV655356:DDV655357 DNR655356:DNR655357 DXN655356:DXN655357 EHJ655356:EHJ655357 ERF655356:ERF655357 FBB655356:FBB655357 FKX655356:FKX655357 FUT655356:FUT655357 GEP655356:GEP655357 GOL655356:GOL655357 GYH655356:GYH655357 HID655356:HID655357 HRZ655356:HRZ655357 IBV655356:IBV655357 ILR655356:ILR655357 IVN655356:IVN655357 JFJ655356:JFJ655357 JPF655356:JPF655357 JZB655356:JZB655357 KIX655356:KIX655357 KST655356:KST655357 LCP655356:LCP655357 LML655356:LML655357 LWH655356:LWH655357 MGD655356:MGD655357 MPZ655356:MPZ655357 MZV655356:MZV655357 NJR655356:NJR655357 NTN655356:NTN655357 ODJ655356:ODJ655357 ONF655356:ONF655357 OXB655356:OXB655357 PGX655356:PGX655357 PQT655356:PQT655357 QAP655356:QAP655357 QKL655356:QKL655357 QUH655356:QUH655357 RED655356:RED655357 RNZ655356:RNZ655357 RXV655356:RXV655357 SHR655356:SHR655357 SRN655356:SRN655357 TBJ655356:TBJ655357 TLF655356:TLF655357 TVB655356:TVB655357 UEX655356:UEX655357 UOT655356:UOT655357 UYP655356:UYP655357 VIL655356:VIL655357 VSH655356:VSH655357 WCD655356:WCD655357 WLZ655356:WLZ655357 WVV655356:WVV655357 JJ720892:JJ720893 TF720892:TF720893 ADB720892:ADB720893 AMX720892:AMX720893 AWT720892:AWT720893 BGP720892:BGP720893 BQL720892:BQL720893 CAH720892:CAH720893 CKD720892:CKD720893 CTZ720892:CTZ720893 DDV720892:DDV720893 DNR720892:DNR720893 DXN720892:DXN720893 EHJ720892:EHJ720893 ERF720892:ERF720893 FBB720892:FBB720893 FKX720892:FKX720893 FUT720892:FUT720893 GEP720892:GEP720893 GOL720892:GOL720893 GYH720892:GYH720893 HID720892:HID720893 HRZ720892:HRZ720893 IBV720892:IBV720893 ILR720892:ILR720893 IVN720892:IVN720893 JFJ720892:JFJ720893 JPF720892:JPF720893 JZB720892:JZB720893 KIX720892:KIX720893 KST720892:KST720893 LCP720892:LCP720893 LML720892:LML720893 LWH720892:LWH720893 MGD720892:MGD720893 MPZ720892:MPZ720893 MZV720892:MZV720893 NJR720892:NJR720893 NTN720892:NTN720893 ODJ720892:ODJ720893 ONF720892:ONF720893 OXB720892:OXB720893 PGX720892:PGX720893 PQT720892:PQT720893 QAP720892:QAP720893 QKL720892:QKL720893 QUH720892:QUH720893 RED720892:RED720893 RNZ720892:RNZ720893 RXV720892:RXV720893 SHR720892:SHR720893 SRN720892:SRN720893 TBJ720892:TBJ720893 TLF720892:TLF720893 TVB720892:TVB720893 UEX720892:UEX720893 UOT720892:UOT720893 UYP720892:UYP720893 VIL720892:VIL720893 VSH720892:VSH720893 WCD720892:WCD720893 WLZ720892:WLZ720893 WVV720892:WVV720893 JJ786428:JJ786429 TF786428:TF786429 ADB786428:ADB786429 AMX786428:AMX786429 AWT786428:AWT786429 BGP786428:BGP786429 BQL786428:BQL786429 CAH786428:CAH786429 CKD786428:CKD786429 CTZ786428:CTZ786429 DDV786428:DDV786429 DNR786428:DNR786429 DXN786428:DXN786429 EHJ786428:EHJ786429 ERF786428:ERF786429 FBB786428:FBB786429 FKX786428:FKX786429 FUT786428:FUT786429 GEP786428:GEP786429 GOL786428:GOL786429 GYH786428:GYH786429 HID786428:HID786429 HRZ786428:HRZ786429 IBV786428:IBV786429 ILR786428:ILR786429 IVN786428:IVN786429 JFJ786428:JFJ786429 JPF786428:JPF786429 JZB786428:JZB786429 KIX786428:KIX786429 KST786428:KST786429 LCP786428:LCP786429 LML786428:LML786429 LWH786428:LWH786429 MGD786428:MGD786429 MPZ786428:MPZ786429 MZV786428:MZV786429 NJR786428:NJR786429 NTN786428:NTN786429 ODJ786428:ODJ786429 ONF786428:ONF786429 OXB786428:OXB786429 PGX786428:PGX786429 PQT786428:PQT786429 QAP786428:QAP786429 QKL786428:QKL786429 QUH786428:QUH786429 RED786428:RED786429 RNZ786428:RNZ786429 RXV786428:RXV786429 SHR786428:SHR786429 SRN786428:SRN786429 TBJ786428:TBJ786429 TLF786428:TLF786429 TVB786428:TVB786429 UEX786428:UEX786429 UOT786428:UOT786429 UYP786428:UYP786429 VIL786428:VIL786429 VSH786428:VSH786429 WCD786428:WCD786429 WLZ786428:WLZ786429 WVV786428:WVV786429 JJ851964:JJ851965 TF851964:TF851965 ADB851964:ADB851965 AMX851964:AMX851965 AWT851964:AWT851965 BGP851964:BGP851965 BQL851964:BQL851965 CAH851964:CAH851965 CKD851964:CKD851965 CTZ851964:CTZ851965 DDV851964:DDV851965 DNR851964:DNR851965 DXN851964:DXN851965 EHJ851964:EHJ851965 ERF851964:ERF851965 FBB851964:FBB851965 FKX851964:FKX851965 FUT851964:FUT851965 GEP851964:GEP851965 GOL851964:GOL851965 GYH851964:GYH851965 HID851964:HID851965 HRZ851964:HRZ851965 IBV851964:IBV851965 ILR851964:ILR851965 IVN851964:IVN851965 JFJ851964:JFJ851965 JPF851964:JPF851965 JZB851964:JZB851965 KIX851964:KIX851965 KST851964:KST851965 LCP851964:LCP851965 LML851964:LML851965 LWH851964:LWH851965 MGD851964:MGD851965 MPZ851964:MPZ851965 MZV851964:MZV851965 NJR851964:NJR851965 NTN851964:NTN851965 ODJ851964:ODJ851965 ONF851964:ONF851965 OXB851964:OXB851965 PGX851964:PGX851965 PQT851964:PQT851965 QAP851964:QAP851965 QKL851964:QKL851965 QUH851964:QUH851965 RED851964:RED851965 RNZ851964:RNZ851965 RXV851964:RXV851965 SHR851964:SHR851965 SRN851964:SRN851965 TBJ851964:TBJ851965 TLF851964:TLF851965 TVB851964:TVB851965 UEX851964:UEX851965 UOT851964:UOT851965 UYP851964:UYP851965 VIL851964:VIL851965 VSH851964:VSH851965 WCD851964:WCD851965 WLZ851964:WLZ851965 WVV851964:WVV851965 JJ917500:JJ917501 TF917500:TF917501 ADB917500:ADB917501 AMX917500:AMX917501 AWT917500:AWT917501 BGP917500:BGP917501 BQL917500:BQL917501 CAH917500:CAH917501 CKD917500:CKD917501 CTZ917500:CTZ917501 DDV917500:DDV917501 DNR917500:DNR917501 DXN917500:DXN917501 EHJ917500:EHJ917501 ERF917500:ERF917501 FBB917500:FBB917501 FKX917500:FKX917501 FUT917500:FUT917501 GEP917500:GEP917501 GOL917500:GOL917501 GYH917500:GYH917501 HID917500:HID917501 HRZ917500:HRZ917501 IBV917500:IBV917501 ILR917500:ILR917501 IVN917500:IVN917501 JFJ917500:JFJ917501 JPF917500:JPF917501 JZB917500:JZB917501 KIX917500:KIX917501 KST917500:KST917501 LCP917500:LCP917501 LML917500:LML917501 LWH917500:LWH917501 MGD917500:MGD917501 MPZ917500:MPZ917501 MZV917500:MZV917501 NJR917500:NJR917501 NTN917500:NTN917501 ODJ917500:ODJ917501 ONF917500:ONF917501 OXB917500:OXB917501 PGX917500:PGX917501 PQT917500:PQT917501 QAP917500:QAP917501 QKL917500:QKL917501 QUH917500:QUH917501 RED917500:RED917501 RNZ917500:RNZ917501 RXV917500:RXV917501 SHR917500:SHR917501 SRN917500:SRN917501 TBJ917500:TBJ917501 TLF917500:TLF917501 TVB917500:TVB917501 UEX917500:UEX917501 UOT917500:UOT917501 UYP917500:UYP917501 VIL917500:VIL917501 VSH917500:VSH917501 WCD917500:WCD917501 WLZ917500:WLZ917501 WVV917500:WVV917501 JJ983036:JJ983037 TF983036:TF983037 ADB983036:ADB983037 AMX983036:AMX983037 AWT983036:AWT983037 BGP983036:BGP983037 BQL983036:BQL983037 CAH983036:CAH983037 CKD983036:CKD983037 CTZ983036:CTZ983037 DDV983036:DDV983037 DNR983036:DNR983037 DXN983036:DXN983037 EHJ983036:EHJ983037 ERF983036:ERF983037 FBB983036:FBB983037 FKX983036:FKX983037 FUT983036:FUT983037 GEP983036:GEP983037 GOL983036:GOL983037 GYH983036:GYH983037 HID983036:HID983037 HRZ983036:HRZ983037 IBV983036:IBV983037 ILR983036:ILR983037 IVN983036:IVN983037 JFJ983036:JFJ983037 JPF983036:JPF983037 JZB983036:JZB983037 KIX983036:KIX983037 KST983036:KST983037 LCP983036:LCP983037 LML983036:LML983037 LWH983036:LWH983037 MGD983036:MGD983037 MPZ983036:MPZ983037 MZV983036:MZV983037 NJR983036:NJR983037 NTN983036:NTN983037 ODJ983036:ODJ983037 ONF983036:ONF983037 OXB983036:OXB983037 PGX983036:PGX983037 PQT983036:PQT983037 QAP983036:QAP983037 QKL983036:QKL983037 QUH983036:QUH983037 RED983036:RED983037 RNZ983036:RNZ983037 RXV983036:RXV983037 SHR983036:SHR983037 SRN983036:SRN983037 TBJ983036:TBJ983037 TLF983036:TLF983037 TVB983036:TVB983037 UEX983036:UEX983037 UOT983036:UOT983037 UYP983036:UYP983037 VIL983036:VIL983037 VSH983036:VSH983037 WCD983036:WCD983037 WLZ983036:WLZ983037 WVV983036:WVV983037 Q65532:Q65533 JM65532:JM65533 TI65532:TI65533 ADE65532:ADE65533 ANA65532:ANA65533 AWW65532:AWW65533 BGS65532:BGS65533 BQO65532:BQO65533 CAK65532:CAK65533 CKG65532:CKG65533 CUC65532:CUC65533 DDY65532:DDY65533 DNU65532:DNU65533 DXQ65532:DXQ65533 EHM65532:EHM65533 ERI65532:ERI65533 FBE65532:FBE65533 FLA65532:FLA65533 FUW65532:FUW65533 GES65532:GES65533 GOO65532:GOO65533 GYK65532:GYK65533 HIG65532:HIG65533 HSC65532:HSC65533 IBY65532:IBY65533 ILU65532:ILU65533 IVQ65532:IVQ65533 JFM65532:JFM65533 JPI65532:JPI65533 JZE65532:JZE65533 KJA65532:KJA65533 KSW65532:KSW65533 LCS65532:LCS65533 LMO65532:LMO65533 LWK65532:LWK65533 MGG65532:MGG65533 MQC65532:MQC65533 MZY65532:MZY65533 NJU65532:NJU65533 NTQ65532:NTQ65533 ODM65532:ODM65533 ONI65532:ONI65533 OXE65532:OXE65533 PHA65532:PHA65533 PQW65532:PQW65533 QAS65532:QAS65533 QKO65532:QKO65533 QUK65532:QUK65533 REG65532:REG65533 ROC65532:ROC65533 RXY65532:RXY65533 SHU65532:SHU65533 SRQ65532:SRQ65533 TBM65532:TBM65533 TLI65532:TLI65533 TVE65532:TVE65533 UFA65532:UFA65533 UOW65532:UOW65533 UYS65532:UYS65533 VIO65532:VIO65533 VSK65532:VSK65533 WCG65532:WCG65533 WMC65532:WMC65533 WVY65532:WVY65533 Q131068:Q131069 JM131068:JM131069 TI131068:TI131069 ADE131068:ADE131069 ANA131068:ANA131069 AWW131068:AWW131069 BGS131068:BGS131069 BQO131068:BQO131069 CAK131068:CAK131069 CKG131068:CKG131069 CUC131068:CUC131069 DDY131068:DDY131069 DNU131068:DNU131069 DXQ131068:DXQ131069 EHM131068:EHM131069 ERI131068:ERI131069 FBE131068:FBE131069 FLA131068:FLA131069 FUW131068:FUW131069 GES131068:GES131069 GOO131068:GOO131069 GYK131068:GYK131069 HIG131068:HIG131069 HSC131068:HSC131069 IBY131068:IBY131069 ILU131068:ILU131069 IVQ131068:IVQ131069 JFM131068:JFM131069 JPI131068:JPI131069 JZE131068:JZE131069 KJA131068:KJA131069 KSW131068:KSW131069 LCS131068:LCS131069 LMO131068:LMO131069 LWK131068:LWK131069 MGG131068:MGG131069 MQC131068:MQC131069 MZY131068:MZY131069 NJU131068:NJU131069 NTQ131068:NTQ131069 ODM131068:ODM131069 ONI131068:ONI131069 OXE131068:OXE131069 PHA131068:PHA131069 PQW131068:PQW131069 QAS131068:QAS131069 QKO131068:QKO131069 QUK131068:QUK131069 REG131068:REG131069 ROC131068:ROC131069 RXY131068:RXY131069 SHU131068:SHU131069 SRQ131068:SRQ131069 TBM131068:TBM131069 TLI131068:TLI131069 TVE131068:TVE131069 UFA131068:UFA131069 UOW131068:UOW131069 UYS131068:UYS131069 VIO131068:VIO131069 VSK131068:VSK131069 WCG131068:WCG131069 WMC131068:WMC131069 WVY131068:WVY131069 Q196604:Q196605 JM196604:JM196605 TI196604:TI196605 ADE196604:ADE196605 ANA196604:ANA196605 AWW196604:AWW196605 BGS196604:BGS196605 BQO196604:BQO196605 CAK196604:CAK196605 CKG196604:CKG196605 CUC196604:CUC196605 DDY196604:DDY196605 DNU196604:DNU196605 DXQ196604:DXQ196605 EHM196604:EHM196605 ERI196604:ERI196605 FBE196604:FBE196605 FLA196604:FLA196605 FUW196604:FUW196605 GES196604:GES196605 GOO196604:GOO196605 GYK196604:GYK196605 HIG196604:HIG196605 HSC196604:HSC196605 IBY196604:IBY196605 ILU196604:ILU196605 IVQ196604:IVQ196605 JFM196604:JFM196605 JPI196604:JPI196605 JZE196604:JZE196605 KJA196604:KJA196605 KSW196604:KSW196605 LCS196604:LCS196605 LMO196604:LMO196605 LWK196604:LWK196605 MGG196604:MGG196605 MQC196604:MQC196605 MZY196604:MZY196605 NJU196604:NJU196605 NTQ196604:NTQ196605 ODM196604:ODM196605 ONI196604:ONI196605 OXE196604:OXE196605 PHA196604:PHA196605 PQW196604:PQW196605 QAS196604:QAS196605 QKO196604:QKO196605 QUK196604:QUK196605 REG196604:REG196605 ROC196604:ROC196605 RXY196604:RXY196605 SHU196604:SHU196605 SRQ196604:SRQ196605 TBM196604:TBM196605 TLI196604:TLI196605 TVE196604:TVE196605 UFA196604:UFA196605 UOW196604:UOW196605 UYS196604:UYS196605 VIO196604:VIO196605 VSK196604:VSK196605 WCG196604:WCG196605 WMC196604:WMC196605 WVY196604:WVY196605 Q262140:Q262141 JM262140:JM262141 TI262140:TI262141 ADE262140:ADE262141 ANA262140:ANA262141 AWW262140:AWW262141 BGS262140:BGS262141 BQO262140:BQO262141 CAK262140:CAK262141 CKG262140:CKG262141 CUC262140:CUC262141 DDY262140:DDY262141 DNU262140:DNU262141 DXQ262140:DXQ262141 EHM262140:EHM262141 ERI262140:ERI262141 FBE262140:FBE262141 FLA262140:FLA262141 FUW262140:FUW262141 GES262140:GES262141 GOO262140:GOO262141 GYK262140:GYK262141 HIG262140:HIG262141 HSC262140:HSC262141 IBY262140:IBY262141 ILU262140:ILU262141 IVQ262140:IVQ262141 JFM262140:JFM262141 JPI262140:JPI262141 JZE262140:JZE262141 KJA262140:KJA262141 KSW262140:KSW262141 LCS262140:LCS262141 LMO262140:LMO262141 LWK262140:LWK262141 MGG262140:MGG262141 MQC262140:MQC262141 MZY262140:MZY262141 NJU262140:NJU262141 NTQ262140:NTQ262141 ODM262140:ODM262141 ONI262140:ONI262141 OXE262140:OXE262141 PHA262140:PHA262141 PQW262140:PQW262141 QAS262140:QAS262141 QKO262140:QKO262141 QUK262140:QUK262141 REG262140:REG262141 ROC262140:ROC262141 RXY262140:RXY262141 SHU262140:SHU262141 SRQ262140:SRQ262141 TBM262140:TBM262141 TLI262140:TLI262141 TVE262140:TVE262141 UFA262140:UFA262141 UOW262140:UOW262141 UYS262140:UYS262141 VIO262140:VIO262141 VSK262140:VSK262141 WCG262140:WCG262141 WMC262140:WMC262141 WVY262140:WVY262141 Q327676:Q327677 JM327676:JM327677 TI327676:TI327677 ADE327676:ADE327677 ANA327676:ANA327677 AWW327676:AWW327677 BGS327676:BGS327677 BQO327676:BQO327677 CAK327676:CAK327677 CKG327676:CKG327677 CUC327676:CUC327677 DDY327676:DDY327677 DNU327676:DNU327677 DXQ327676:DXQ327677 EHM327676:EHM327677 ERI327676:ERI327677 FBE327676:FBE327677 FLA327676:FLA327677 FUW327676:FUW327677 GES327676:GES327677 GOO327676:GOO327677 GYK327676:GYK327677 HIG327676:HIG327677 HSC327676:HSC327677 IBY327676:IBY327677 ILU327676:ILU327677 IVQ327676:IVQ327677 JFM327676:JFM327677 JPI327676:JPI327677 JZE327676:JZE327677 KJA327676:KJA327677 KSW327676:KSW327677 LCS327676:LCS327677 LMO327676:LMO327677 LWK327676:LWK327677 MGG327676:MGG327677 MQC327676:MQC327677 MZY327676:MZY327677 NJU327676:NJU327677 NTQ327676:NTQ327677 ODM327676:ODM327677 ONI327676:ONI327677 OXE327676:OXE327677 PHA327676:PHA327677 PQW327676:PQW327677 QAS327676:QAS327677 QKO327676:QKO327677 QUK327676:QUK327677 REG327676:REG327677 ROC327676:ROC327677 RXY327676:RXY327677 SHU327676:SHU327677 SRQ327676:SRQ327677 TBM327676:TBM327677 TLI327676:TLI327677 TVE327676:TVE327677 UFA327676:UFA327677 UOW327676:UOW327677 UYS327676:UYS327677 VIO327676:VIO327677 VSK327676:VSK327677 WCG327676:WCG327677 WMC327676:WMC327677 WVY327676:WVY327677 Q393212:Q393213 JM393212:JM393213 TI393212:TI393213 ADE393212:ADE393213 ANA393212:ANA393213 AWW393212:AWW393213 BGS393212:BGS393213 BQO393212:BQO393213 CAK393212:CAK393213 CKG393212:CKG393213 CUC393212:CUC393213 DDY393212:DDY393213 DNU393212:DNU393213 DXQ393212:DXQ393213 EHM393212:EHM393213 ERI393212:ERI393213 FBE393212:FBE393213 FLA393212:FLA393213 FUW393212:FUW393213 GES393212:GES393213 GOO393212:GOO393213 GYK393212:GYK393213 HIG393212:HIG393213 HSC393212:HSC393213 IBY393212:IBY393213 ILU393212:ILU393213 IVQ393212:IVQ393213 JFM393212:JFM393213 JPI393212:JPI393213 JZE393212:JZE393213 KJA393212:KJA393213 KSW393212:KSW393213 LCS393212:LCS393213 LMO393212:LMO393213 LWK393212:LWK393213 MGG393212:MGG393213 MQC393212:MQC393213 MZY393212:MZY393213 NJU393212:NJU393213 NTQ393212:NTQ393213 ODM393212:ODM393213 ONI393212:ONI393213 OXE393212:OXE393213 PHA393212:PHA393213 PQW393212:PQW393213 QAS393212:QAS393213 QKO393212:QKO393213 QUK393212:QUK393213 REG393212:REG393213 ROC393212:ROC393213 RXY393212:RXY393213 SHU393212:SHU393213 SRQ393212:SRQ393213 TBM393212:TBM393213 TLI393212:TLI393213 TVE393212:TVE393213 UFA393212:UFA393213 UOW393212:UOW393213 UYS393212:UYS393213 VIO393212:VIO393213 VSK393212:VSK393213 WCG393212:WCG393213 WMC393212:WMC393213 WVY393212:WVY393213 Q458748:Q458749 JM458748:JM458749 TI458748:TI458749 ADE458748:ADE458749 ANA458748:ANA458749 AWW458748:AWW458749 BGS458748:BGS458749 BQO458748:BQO458749 CAK458748:CAK458749 CKG458748:CKG458749 CUC458748:CUC458749 DDY458748:DDY458749 DNU458748:DNU458749 DXQ458748:DXQ458749 EHM458748:EHM458749 ERI458748:ERI458749 FBE458748:FBE458749 FLA458748:FLA458749 FUW458748:FUW458749 GES458748:GES458749 GOO458748:GOO458749 GYK458748:GYK458749 HIG458748:HIG458749 HSC458748:HSC458749 IBY458748:IBY458749 ILU458748:ILU458749 IVQ458748:IVQ458749 JFM458748:JFM458749 JPI458748:JPI458749 JZE458748:JZE458749 KJA458748:KJA458749 KSW458748:KSW458749 LCS458748:LCS458749 LMO458748:LMO458749 LWK458748:LWK458749 MGG458748:MGG458749 MQC458748:MQC458749 MZY458748:MZY458749 NJU458748:NJU458749 NTQ458748:NTQ458749 ODM458748:ODM458749 ONI458748:ONI458749 OXE458748:OXE458749 PHA458748:PHA458749 PQW458748:PQW458749 QAS458748:QAS458749 QKO458748:QKO458749 QUK458748:QUK458749 REG458748:REG458749 ROC458748:ROC458749 RXY458748:RXY458749 SHU458748:SHU458749 SRQ458748:SRQ458749 TBM458748:TBM458749 TLI458748:TLI458749 TVE458748:TVE458749 UFA458748:UFA458749 UOW458748:UOW458749 UYS458748:UYS458749 VIO458748:VIO458749 VSK458748:VSK458749 WCG458748:WCG458749 WMC458748:WMC458749 WVY458748:WVY458749 Q524284:Q524285 JM524284:JM524285 TI524284:TI524285 ADE524284:ADE524285 ANA524284:ANA524285 AWW524284:AWW524285 BGS524284:BGS524285 BQO524284:BQO524285 CAK524284:CAK524285 CKG524284:CKG524285 CUC524284:CUC524285 DDY524284:DDY524285 DNU524284:DNU524285 DXQ524284:DXQ524285 EHM524284:EHM524285 ERI524284:ERI524285 FBE524284:FBE524285 FLA524284:FLA524285 FUW524284:FUW524285 GES524284:GES524285 GOO524284:GOO524285 GYK524284:GYK524285 HIG524284:HIG524285 HSC524284:HSC524285 IBY524284:IBY524285 ILU524284:ILU524285 IVQ524284:IVQ524285 JFM524284:JFM524285 JPI524284:JPI524285 JZE524284:JZE524285 KJA524284:KJA524285 KSW524284:KSW524285 LCS524284:LCS524285 LMO524284:LMO524285 LWK524284:LWK524285 MGG524284:MGG524285 MQC524284:MQC524285 MZY524284:MZY524285 NJU524284:NJU524285 NTQ524284:NTQ524285 ODM524284:ODM524285 ONI524284:ONI524285 OXE524284:OXE524285 PHA524284:PHA524285 PQW524284:PQW524285 QAS524284:QAS524285 QKO524284:QKO524285 QUK524284:QUK524285 REG524284:REG524285 ROC524284:ROC524285 RXY524284:RXY524285 SHU524284:SHU524285 SRQ524284:SRQ524285 TBM524284:TBM524285 TLI524284:TLI524285 TVE524284:TVE524285 UFA524284:UFA524285 UOW524284:UOW524285 UYS524284:UYS524285 VIO524284:VIO524285 VSK524284:VSK524285 WCG524284:WCG524285 WMC524284:WMC524285 WVY524284:WVY524285 Q589820:Q589821 JM589820:JM589821 TI589820:TI589821 ADE589820:ADE589821 ANA589820:ANA589821 AWW589820:AWW589821 BGS589820:BGS589821 BQO589820:BQO589821 CAK589820:CAK589821 CKG589820:CKG589821 CUC589820:CUC589821 DDY589820:DDY589821 DNU589820:DNU589821 DXQ589820:DXQ589821 EHM589820:EHM589821 ERI589820:ERI589821 FBE589820:FBE589821 FLA589820:FLA589821 FUW589820:FUW589821 GES589820:GES589821 GOO589820:GOO589821 GYK589820:GYK589821 HIG589820:HIG589821 HSC589820:HSC589821 IBY589820:IBY589821 ILU589820:ILU589821 IVQ589820:IVQ589821 JFM589820:JFM589821 JPI589820:JPI589821 JZE589820:JZE589821 KJA589820:KJA589821 KSW589820:KSW589821 LCS589820:LCS589821 LMO589820:LMO589821 LWK589820:LWK589821 MGG589820:MGG589821 MQC589820:MQC589821 MZY589820:MZY589821 NJU589820:NJU589821 NTQ589820:NTQ589821 ODM589820:ODM589821 ONI589820:ONI589821 OXE589820:OXE589821 PHA589820:PHA589821 PQW589820:PQW589821 QAS589820:QAS589821 QKO589820:QKO589821 QUK589820:QUK589821 REG589820:REG589821 ROC589820:ROC589821 RXY589820:RXY589821 SHU589820:SHU589821 SRQ589820:SRQ589821 TBM589820:TBM589821 TLI589820:TLI589821 TVE589820:TVE589821 UFA589820:UFA589821 UOW589820:UOW589821 UYS589820:UYS589821 VIO589820:VIO589821 VSK589820:VSK589821 WCG589820:WCG589821 WMC589820:WMC589821 WVY589820:WVY589821 Q655356:Q655357 JM655356:JM655357 TI655356:TI655357 ADE655356:ADE655357 ANA655356:ANA655357 AWW655356:AWW655357 BGS655356:BGS655357 BQO655356:BQO655357 CAK655356:CAK655357 CKG655356:CKG655357 CUC655356:CUC655357 DDY655356:DDY655357 DNU655356:DNU655357 DXQ655356:DXQ655357 EHM655356:EHM655357 ERI655356:ERI655357 FBE655356:FBE655357 FLA655356:FLA655357 FUW655356:FUW655357 GES655356:GES655357 GOO655356:GOO655357 GYK655356:GYK655357 HIG655356:HIG655357 HSC655356:HSC655357 IBY655356:IBY655357 ILU655356:ILU655357 IVQ655356:IVQ655357 JFM655356:JFM655357 JPI655356:JPI655357 JZE655356:JZE655357 KJA655356:KJA655357 KSW655356:KSW655357 LCS655356:LCS655357 LMO655356:LMO655357 LWK655356:LWK655357 MGG655356:MGG655357 MQC655356:MQC655357 MZY655356:MZY655357 NJU655356:NJU655357 NTQ655356:NTQ655357 ODM655356:ODM655357 ONI655356:ONI655357 OXE655356:OXE655357 PHA655356:PHA655357 PQW655356:PQW655357 QAS655356:QAS655357 QKO655356:QKO655357 QUK655356:QUK655357 REG655356:REG655357 ROC655356:ROC655357 RXY655356:RXY655357 SHU655356:SHU655357 SRQ655356:SRQ655357 TBM655356:TBM655357 TLI655356:TLI655357 TVE655356:TVE655357 UFA655356:UFA655357 UOW655356:UOW655357 UYS655356:UYS655357 VIO655356:VIO655357 VSK655356:VSK655357 WCG655356:WCG655357 WMC655356:WMC655357 WVY655356:WVY655357 Q720892:Q720893 JM720892:JM720893 TI720892:TI720893 ADE720892:ADE720893 ANA720892:ANA720893 AWW720892:AWW720893 BGS720892:BGS720893 BQO720892:BQO720893 CAK720892:CAK720893 CKG720892:CKG720893 CUC720892:CUC720893 DDY720892:DDY720893 DNU720892:DNU720893 DXQ720892:DXQ720893 EHM720892:EHM720893 ERI720892:ERI720893 FBE720892:FBE720893 FLA720892:FLA720893 FUW720892:FUW720893 GES720892:GES720893 GOO720892:GOO720893 GYK720892:GYK720893 HIG720892:HIG720893 HSC720892:HSC720893 IBY720892:IBY720893 ILU720892:ILU720893 IVQ720892:IVQ720893 JFM720892:JFM720893 JPI720892:JPI720893 JZE720892:JZE720893 KJA720892:KJA720893 KSW720892:KSW720893 LCS720892:LCS720893 LMO720892:LMO720893 LWK720892:LWK720893 MGG720892:MGG720893 MQC720892:MQC720893 MZY720892:MZY720893 NJU720892:NJU720893 NTQ720892:NTQ720893 ODM720892:ODM720893 ONI720892:ONI720893 OXE720892:OXE720893 PHA720892:PHA720893 PQW720892:PQW720893 QAS720892:QAS720893 QKO720892:QKO720893 QUK720892:QUK720893 REG720892:REG720893 ROC720892:ROC720893 RXY720892:RXY720893 SHU720892:SHU720893 SRQ720892:SRQ720893 TBM720892:TBM720893 TLI720892:TLI720893 TVE720892:TVE720893 UFA720892:UFA720893 UOW720892:UOW720893 UYS720892:UYS720893 VIO720892:VIO720893 VSK720892:VSK720893 WCG720892:WCG720893 WMC720892:WMC720893 WVY720892:WVY720893 Q786428:Q786429 JM786428:JM786429 TI786428:TI786429 ADE786428:ADE786429 ANA786428:ANA786429 AWW786428:AWW786429 BGS786428:BGS786429 BQO786428:BQO786429 CAK786428:CAK786429 CKG786428:CKG786429 CUC786428:CUC786429 DDY786428:DDY786429 DNU786428:DNU786429 DXQ786428:DXQ786429 EHM786428:EHM786429 ERI786428:ERI786429 FBE786428:FBE786429 FLA786428:FLA786429 FUW786428:FUW786429 GES786428:GES786429 GOO786428:GOO786429 GYK786428:GYK786429 HIG786428:HIG786429 HSC786428:HSC786429 IBY786428:IBY786429 ILU786428:ILU786429 IVQ786428:IVQ786429 JFM786428:JFM786429 JPI786428:JPI786429 JZE786428:JZE786429 KJA786428:KJA786429 KSW786428:KSW786429 LCS786428:LCS786429 LMO786428:LMO786429 LWK786428:LWK786429 MGG786428:MGG786429 MQC786428:MQC786429 MZY786428:MZY786429 NJU786428:NJU786429 NTQ786428:NTQ786429 ODM786428:ODM786429 ONI786428:ONI786429 OXE786428:OXE786429 PHA786428:PHA786429 PQW786428:PQW786429 QAS786428:QAS786429 QKO786428:QKO786429 QUK786428:QUK786429 REG786428:REG786429 ROC786428:ROC786429 RXY786428:RXY786429 SHU786428:SHU786429 SRQ786428:SRQ786429 TBM786428:TBM786429 TLI786428:TLI786429 TVE786428:TVE786429 UFA786428:UFA786429 UOW786428:UOW786429 UYS786428:UYS786429 VIO786428:VIO786429 VSK786428:VSK786429 WCG786428:WCG786429 WMC786428:WMC786429 WVY786428:WVY786429 Q851964:Q851965 JM851964:JM851965 TI851964:TI851965 ADE851964:ADE851965 ANA851964:ANA851965 AWW851964:AWW851965 BGS851964:BGS851965 BQO851964:BQO851965 CAK851964:CAK851965 CKG851964:CKG851965 CUC851964:CUC851965 DDY851964:DDY851965 DNU851964:DNU851965 DXQ851964:DXQ851965 EHM851964:EHM851965 ERI851964:ERI851965 FBE851964:FBE851965 FLA851964:FLA851965 FUW851964:FUW851965 GES851964:GES851965 GOO851964:GOO851965 GYK851964:GYK851965 HIG851964:HIG851965 HSC851964:HSC851965 IBY851964:IBY851965 ILU851964:ILU851965 IVQ851964:IVQ851965 JFM851964:JFM851965 JPI851964:JPI851965 JZE851964:JZE851965 KJA851964:KJA851965 KSW851964:KSW851965 LCS851964:LCS851965 LMO851964:LMO851965 LWK851964:LWK851965 MGG851964:MGG851965 MQC851964:MQC851965 MZY851964:MZY851965 NJU851964:NJU851965 NTQ851964:NTQ851965 ODM851964:ODM851965 ONI851964:ONI851965 OXE851964:OXE851965 PHA851964:PHA851965 PQW851964:PQW851965 QAS851964:QAS851965 QKO851964:QKO851965 QUK851964:QUK851965 REG851964:REG851965 ROC851964:ROC851965 RXY851964:RXY851965 SHU851964:SHU851965 SRQ851964:SRQ851965 TBM851964:TBM851965 TLI851964:TLI851965 TVE851964:TVE851965 UFA851964:UFA851965 UOW851964:UOW851965 UYS851964:UYS851965 VIO851964:VIO851965 VSK851964:VSK851965 WCG851964:WCG851965 WMC851964:WMC851965 WVY851964:WVY851965 Q917500:Q917501 JM917500:JM917501 TI917500:TI917501 ADE917500:ADE917501 ANA917500:ANA917501 AWW917500:AWW917501 BGS917500:BGS917501 BQO917500:BQO917501 CAK917500:CAK917501 CKG917500:CKG917501 CUC917500:CUC917501 DDY917500:DDY917501 DNU917500:DNU917501 DXQ917500:DXQ917501 EHM917500:EHM917501 ERI917500:ERI917501 FBE917500:FBE917501 FLA917500:FLA917501 FUW917500:FUW917501 GES917500:GES917501 GOO917500:GOO917501 GYK917500:GYK917501 HIG917500:HIG917501 HSC917500:HSC917501 IBY917500:IBY917501 ILU917500:ILU917501 IVQ917500:IVQ917501 JFM917500:JFM917501 JPI917500:JPI917501 JZE917500:JZE917501 KJA917500:KJA917501 KSW917500:KSW917501 LCS917500:LCS917501 LMO917500:LMO917501 LWK917500:LWK917501 MGG917500:MGG917501 MQC917500:MQC917501 MZY917500:MZY917501 NJU917500:NJU917501 NTQ917500:NTQ917501 ODM917500:ODM917501 ONI917500:ONI917501 OXE917500:OXE917501 PHA917500:PHA917501 PQW917500:PQW917501 QAS917500:QAS917501 QKO917500:QKO917501 QUK917500:QUK917501 REG917500:REG917501 ROC917500:ROC917501 RXY917500:RXY917501 SHU917500:SHU917501 SRQ917500:SRQ917501 TBM917500:TBM917501 TLI917500:TLI917501 TVE917500:TVE917501 UFA917500:UFA917501 UOW917500:UOW917501 UYS917500:UYS917501 VIO917500:VIO917501 VSK917500:VSK917501 WCG917500:WCG917501 WMC917500:WMC917501 WVY917500:WVY917501 Q983036:Q983037 JM983036:JM983037 TI983036:TI983037 ADE983036:ADE983037 ANA983036:ANA983037 AWW983036:AWW983037 BGS983036:BGS983037 BQO983036:BQO983037 CAK983036:CAK983037 CKG983036:CKG983037 CUC983036:CUC983037 DDY983036:DDY983037 DNU983036:DNU983037 DXQ983036:DXQ983037 EHM983036:EHM983037 ERI983036:ERI983037 FBE983036:FBE983037 FLA983036:FLA983037 FUW983036:FUW983037 GES983036:GES983037 GOO983036:GOO983037 GYK983036:GYK983037 HIG983036:HIG983037 HSC983036:HSC983037 IBY983036:IBY983037 ILU983036:ILU983037 IVQ983036:IVQ983037 JFM983036:JFM983037 JPI983036:JPI983037 JZE983036:JZE983037 KJA983036:KJA983037 KSW983036:KSW983037 LCS983036:LCS983037 LMO983036:LMO983037 LWK983036:LWK983037 MGG983036:MGG983037 MQC983036:MQC983037 MZY983036:MZY983037 NJU983036:NJU983037 NTQ983036:NTQ983037 ODM983036:ODM983037 ONI983036:ONI983037 OXE983036:OXE983037 PHA983036:PHA983037 PQW983036:PQW983037 QAS983036:QAS983037 QKO983036:QKO983037 QUK983036:QUK983037 REG983036:REG983037 ROC983036:ROC983037 RXY983036:RXY983037 SHU983036:SHU983037 SRQ983036:SRQ983037 TBM983036:TBM983037 TLI983036:TLI983037 TVE983036:TVE983037 UFA983036:UFA983037 UOW983036:UOW983037 UYS983036:UYS983037 VIO983036:VIO983037 VSK983036:VSK983037 WCG983036:WCG983037 WMC983036:WMC983037 WVY983036:WVY983037 E65539:E65540 E131075:E131076 E196611:E196612 E262147:E262148 E327683:E327684 E393219:E393220 E458755:E458756 E524291:E524292 E589827:E589828 E655363:E655364 E720899:E720900 E786435:E786436 E851971:E851972 E917507:E917508 E983043:E983044 H65539:H65540 H131075:H131076 H196611:H196612 H262147:H262148 H327683:H327684 H393219:H393220 H458755:H458756 H524291:H524292 H589827:H589828 H655363:H655364 H720899:H720900 H786435:H786436 H851971:H851972 H917507:H917508 H983043:H983044 K65539:K65540 K131075:K131076 K196611:K196612 K262147:K262148 K327683:K327684 K393219:K393220 K458755:K458756 K524291:K524292 K589827:K589828 K655363:K655364 K720899:K720900 K786435:K786436 K851971:K851972 K917507:K917508 K983043:K983044 H65554:H65555 H131090:H131091 H196626:H196627 H262162:H262163 H327698:H327699 H393234:H393235 H458770:H458771 H524306:H524307 H589842:H589843 H655378:H655379 H720914:H720915 H786450:H786451 H851986:H851987 H917522:H917523 H983058:H983059 K65554:K65555 K131090:K131091 K196626:K196627 K262162:K262163 K327698:K327699 K393234:K393235 K458770:K458771 K524306:K524307 K589842:K589843 K655378:K655379 K720914:K720915 K786450:K786451 K851986:K851987 K917522:K917523 K983058:K983059 E65547:E65548 E131083:E131084 E196619:E196620 E262155:E262156 E327691:E327692 E393227:E393228 E458763:E458764 E524299:E524300 E589835:E589836 E655371:E655372 E720907:E720908 E786443:E786444 E851979:E851980 E917515:E917516 E983051:E983052 H65547:H65548 H131083:H131084 H196619:H196620 H262155:H262156 H327691:H327692 H393227:H393228 H458763:H458764 H524299:H524300 H589835:H589836 H655371:H655372 H720907:H720908 H786443:H786444 H851979:H851980 H917515:H917516 H983051:H983052 K65547:K65548 K131083:K131084 K196619:K196620 K262155:K262156 K327691:K327692 K393227:K393228 K458763:K458764 K524299:K524300 K589835:K589836 K655371:K655372 K720907:K720908 K786443:K786444 K851979:K851980 K917515:K917516 K983051:K983052 E65554:E65555 E131090:E131091 E196626:E196627 E262162:E262163 E327698:E327699 E393234:E393235 E458770:E458771 E524306:E524307 E589842:E589843 E655378:E655379 E720914:E720915 E786450:E786451 E851986:E851987 E917522:E917523 E983058:E983059 H65532:H65533 H131068:H131069 H196604:H196605 H262140:H262141 H327676:H327677 H393212:H393213 H458748:H458749 H524284:H524285 H589820:H589821 H655356:H655357 H720892:H720893 H786428:H786429 H851964:H851965 H917500:H917501 H983036:H983037 E65532:E65533 E131068:E131069 E196604:E196605 E262140:E262141 E327676:E327677 E393212:E393213 E458748:E458749 E524284:E524285 E589820:E589821 E655356:E655357 E720892:E720893 E786428:E786429 E851964:E851965 E917500:E917501 E983036:E983037 K65532:K65533 K131068:K131069 K196604:K196605 K262140:K262141 K327676:K327677 K393212:K393213 K458748:K458749 K524284:K524285 K589820:K589821 K655356:K655357 K720892:K720893 K786428:K786429 K851964:K851965 K917500:K917501 K983036:K983037 K22:K23 H22:H23 E22:E23 H16:H17 E16:E17 K16:K17 E10:E11 H10:H11 K10:K11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IU10:IU11 SQ10:SQ11 ACM10:ACM11 AMI10:AMI11 AWE10:AWE11 BGA10:BGA11 BPW10:BPW11 BZS10:BZS11 CJO10:CJO11 CTK10:CTK11 DDG10:DDG11 DNC10:DNC11 DWY10:DWY11 EGU10:EGU11 EQQ10:EQQ11 FAM10:FAM11 FKI10:FKI11 FUE10:FUE11 GEA10:GEA11 GNW10:GNW11 GXS10:GXS11 HHO10:HHO11 HRK10:HRK11 IBG10:IBG11 ILC10:ILC11 IUY10:IUY11 JEU10:JEU11 JOQ10:JOQ11 JYM10:JYM11 KII10:KII11 KSE10:KSE11 LCA10:LCA11 LLW10:LLW11 LVS10:LVS11 MFO10:MFO11 MPK10:MPK11 MZG10:MZG11 NJC10:NJC11 NSY10:NSY11 OCU10:OCU11 OMQ10:OMQ11 OWM10:OWM11 PGI10:PGI11 PQE10:PQE11 QAA10:QAA11 QJW10:QJW11 QTS10:QTS11 RDO10:RDO11 RNK10:RNK11 RXG10:RXG11 SHC10:SHC11 SQY10:SQY11 TAU10:TAU11 TKQ10:TKQ11 TUM10:TUM11 UEI10:UEI11 UOE10:UOE11 UYA10:UYA11 VHW10:VHW11 VRS10:VRS11 WBO10:WBO11 WLK10:WLK11 WVG10:WVG11 JA10:JA11 SW10:SW11 ACS10:ACS11 AMO10:AMO11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2"/>
  <sheetViews>
    <sheetView showGridLines="0" topLeftCell="E85" zoomScale="85" zoomScaleNormal="85" workbookViewId="0">
      <selection activeCell="R131" sqref="R131"/>
    </sheetView>
  </sheetViews>
  <sheetFormatPr baseColWidth="10" defaultRowHeight="12" x14ac:dyDescent="0.25"/>
  <cols>
    <col min="1" max="1" width="1.7109375" style="331" customWidth="1"/>
    <col min="2" max="2" width="5.140625" style="331" bestFit="1" customWidth="1"/>
    <col min="3" max="3" width="36.7109375" style="331" customWidth="1"/>
    <col min="4" max="4" width="12.28515625" style="331" customWidth="1"/>
    <col min="5" max="5" width="12.42578125" style="331" customWidth="1"/>
    <col min="6" max="6" width="7.85546875" style="331" customWidth="1"/>
    <col min="7" max="7" width="10.42578125" style="425" customWidth="1"/>
    <col min="8" max="8" width="19.28515625" style="332" customWidth="1"/>
    <col min="9" max="9" width="7.28515625" style="331" customWidth="1"/>
    <col min="10" max="10" width="9.140625" style="331" customWidth="1"/>
    <col min="11" max="11" width="12.7109375" style="332" bestFit="1" customWidth="1"/>
    <col min="12" max="12" width="6" style="331" customWidth="1"/>
    <col min="13" max="13" width="8.5703125" style="331" customWidth="1"/>
    <col min="14" max="14" width="14.85546875" style="332" customWidth="1"/>
    <col min="15" max="15" width="6" style="331" customWidth="1"/>
    <col min="16" max="16" width="9.42578125" style="331" customWidth="1"/>
    <col min="17" max="17" width="11" style="332" customWidth="1"/>
    <col min="18" max="18" width="7.85546875" style="331" customWidth="1"/>
    <col min="19" max="19" width="9.5703125" style="331" customWidth="1"/>
    <col min="20" max="20" width="15.140625" style="332" customWidth="1"/>
    <col min="21" max="21" width="6.7109375" style="331" customWidth="1"/>
    <col min="22" max="22" width="10.7109375" style="331" customWidth="1"/>
    <col min="23" max="23" width="15.28515625" style="332" customWidth="1"/>
    <col min="24" max="16384" width="11.42578125" style="331"/>
  </cols>
  <sheetData>
    <row r="1" spans="1:23" s="60" customFormat="1" ht="15" x14ac:dyDescent="0.25">
      <c r="B1" s="484"/>
      <c r="C1" s="485"/>
      <c r="D1" s="257"/>
      <c r="E1" s="257"/>
      <c r="F1" s="258"/>
      <c r="G1" s="258"/>
      <c r="H1" s="258"/>
      <c r="I1" s="258"/>
      <c r="J1" s="258"/>
      <c r="K1" s="258"/>
      <c r="L1" s="258"/>
      <c r="M1" s="258"/>
      <c r="N1" s="258"/>
      <c r="O1" s="258"/>
      <c r="P1" s="483" t="s">
        <v>204</v>
      </c>
      <c r="Q1" s="258"/>
      <c r="R1" s="258"/>
      <c r="S1" s="258"/>
      <c r="T1" s="258"/>
      <c r="U1" s="258"/>
      <c r="V1" s="258"/>
      <c r="W1" s="259"/>
    </row>
    <row r="2" spans="1:23" s="60" customFormat="1" ht="24.75" customHeight="1" x14ac:dyDescent="0.25">
      <c r="B2" s="481"/>
      <c r="C2" s="567" t="s">
        <v>125</v>
      </c>
      <c r="D2" s="567"/>
      <c r="E2" s="567"/>
      <c r="F2" s="567"/>
      <c r="G2" s="567"/>
      <c r="H2" s="567"/>
      <c r="I2" s="567"/>
      <c r="J2" s="567"/>
      <c r="K2" s="567"/>
      <c r="L2" s="567"/>
      <c r="M2" s="567"/>
      <c r="N2" s="567"/>
      <c r="O2" s="567"/>
      <c r="P2" s="567"/>
      <c r="Q2" s="567"/>
      <c r="R2" s="567"/>
      <c r="S2" s="567"/>
      <c r="T2" s="567"/>
      <c r="U2" s="567"/>
      <c r="V2" s="567"/>
      <c r="W2" s="568"/>
    </row>
    <row r="3" spans="1:23" s="60" customFormat="1" ht="15" customHeight="1" x14ac:dyDescent="0.25">
      <c r="B3" s="182"/>
      <c r="C3" s="601" t="s">
        <v>1</v>
      </c>
      <c r="D3" s="601"/>
      <c r="E3" s="601"/>
      <c r="F3" s="601"/>
      <c r="G3" s="601"/>
      <c r="H3" s="601"/>
      <c r="I3" s="601"/>
      <c r="J3" s="601"/>
      <c r="K3" s="601"/>
      <c r="L3" s="601"/>
      <c r="M3" s="601"/>
      <c r="N3" s="601"/>
      <c r="O3" s="601"/>
      <c r="P3" s="601"/>
      <c r="Q3" s="601"/>
      <c r="R3" s="601"/>
      <c r="S3" s="601"/>
      <c r="T3" s="601"/>
      <c r="U3" s="601"/>
      <c r="V3" s="601"/>
      <c r="W3" s="602"/>
    </row>
    <row r="4" spans="1:23" s="60" customFormat="1" ht="15" x14ac:dyDescent="0.25">
      <c r="B4" s="182"/>
      <c r="C4" s="482"/>
      <c r="D4" s="482"/>
      <c r="E4" s="482"/>
      <c r="F4" s="261"/>
      <c r="G4" s="261"/>
      <c r="H4" s="261"/>
      <c r="I4" s="261"/>
      <c r="J4" s="261"/>
      <c r="K4" s="261"/>
      <c r="L4" s="261"/>
      <c r="M4" s="261"/>
      <c r="N4" s="261"/>
      <c r="O4" s="261"/>
      <c r="P4" s="261"/>
      <c r="Q4" s="261"/>
      <c r="R4" s="261"/>
      <c r="S4" s="261"/>
      <c r="T4" s="261"/>
      <c r="U4" s="261"/>
      <c r="V4" s="261"/>
      <c r="W4" s="262"/>
    </row>
    <row r="5" spans="1:23" s="261" customFormat="1" ht="15.75" thickBot="1" x14ac:dyDescent="0.3">
      <c r="A5" s="330"/>
      <c r="B5" s="486"/>
      <c r="W5" s="262"/>
    </row>
    <row r="6" spans="1:23" s="164" customFormat="1" ht="16.5" thickBot="1" x14ac:dyDescent="0.3">
      <c r="B6" s="525" t="s">
        <v>5</v>
      </c>
      <c r="C6" s="526"/>
      <c r="D6" s="526"/>
      <c r="E6" s="526"/>
      <c r="F6" s="526"/>
      <c r="G6" s="526"/>
      <c r="H6" s="526"/>
      <c r="I6" s="526"/>
      <c r="J6" s="526"/>
      <c r="K6" s="526"/>
      <c r="L6" s="526"/>
      <c r="M6" s="526"/>
      <c r="N6" s="526"/>
      <c r="O6" s="526"/>
      <c r="P6" s="526"/>
      <c r="Q6" s="526"/>
      <c r="R6" s="526"/>
      <c r="S6" s="526"/>
      <c r="T6" s="526"/>
      <c r="U6" s="526"/>
      <c r="V6" s="526"/>
      <c r="W6" s="527"/>
    </row>
    <row r="7" spans="1:23" s="164" customFormat="1" ht="36" customHeight="1" thickBot="1" x14ac:dyDescent="0.3">
      <c r="B7" s="524"/>
      <c r="C7" s="524"/>
      <c r="D7" s="524"/>
      <c r="E7" s="524"/>
      <c r="F7" s="682" t="s">
        <v>212</v>
      </c>
      <c r="G7" s="683"/>
      <c r="H7" s="695"/>
      <c r="I7" s="626" t="s">
        <v>146</v>
      </c>
      <c r="J7" s="630"/>
      <c r="K7" s="627"/>
      <c r="L7" s="630" t="s">
        <v>147</v>
      </c>
      <c r="M7" s="630"/>
      <c r="N7" s="630"/>
      <c r="O7" s="626" t="s">
        <v>227</v>
      </c>
      <c r="P7" s="630"/>
      <c r="Q7" s="627"/>
      <c r="R7" s="630" t="s">
        <v>148</v>
      </c>
      <c r="S7" s="630"/>
      <c r="T7" s="630"/>
      <c r="U7" s="626" t="s">
        <v>149</v>
      </c>
      <c r="V7" s="630"/>
      <c r="W7" s="627"/>
    </row>
    <row r="8" spans="1:23" s="342" customFormat="1" ht="57" thickBot="1" x14ac:dyDescent="0.3">
      <c r="B8" s="333" t="s">
        <v>7</v>
      </c>
      <c r="C8" s="334" t="s">
        <v>8</v>
      </c>
      <c r="D8" s="335" t="s">
        <v>12</v>
      </c>
      <c r="E8" s="336" t="s">
        <v>14</v>
      </c>
      <c r="F8" s="337" t="s">
        <v>213</v>
      </c>
      <c r="G8" s="426" t="s">
        <v>208</v>
      </c>
      <c r="H8" s="339" t="s">
        <v>214</v>
      </c>
      <c r="I8" s="337" t="s">
        <v>213</v>
      </c>
      <c r="J8" s="338" t="s">
        <v>208</v>
      </c>
      <c r="K8" s="339" t="s">
        <v>215</v>
      </c>
      <c r="L8" s="340" t="s">
        <v>213</v>
      </c>
      <c r="M8" s="338" t="s">
        <v>208</v>
      </c>
      <c r="N8" s="341" t="s">
        <v>215</v>
      </c>
      <c r="O8" s="337" t="s">
        <v>213</v>
      </c>
      <c r="P8" s="338" t="s">
        <v>208</v>
      </c>
      <c r="Q8" s="339" t="s">
        <v>215</v>
      </c>
      <c r="R8" s="340" t="s">
        <v>213</v>
      </c>
      <c r="S8" s="338" t="s">
        <v>208</v>
      </c>
      <c r="T8" s="341" t="s">
        <v>215</v>
      </c>
      <c r="U8" s="337" t="s">
        <v>213</v>
      </c>
      <c r="V8" s="338" t="s">
        <v>208</v>
      </c>
      <c r="W8" s="339" t="s">
        <v>216</v>
      </c>
    </row>
    <row r="9" spans="1:23" s="164" customFormat="1" x14ac:dyDescent="0.25">
      <c r="B9" s="343">
        <v>1</v>
      </c>
      <c r="C9" s="344" t="s">
        <v>15</v>
      </c>
      <c r="D9" s="390">
        <f>+TRANSPORTE!G17</f>
        <v>0</v>
      </c>
      <c r="E9" s="391">
        <f>+TRANSPORTE!I17</f>
        <v>0</v>
      </c>
      <c r="F9" s="440">
        <f>+$E9</f>
        <v>0</v>
      </c>
      <c r="G9" s="46">
        <v>257</v>
      </c>
      <c r="H9" s="346">
        <f>+ROUND(G9*F9,0)</f>
        <v>0</v>
      </c>
      <c r="I9" s="343">
        <f>+$E9</f>
        <v>0</v>
      </c>
      <c r="J9" s="345">
        <v>23</v>
      </c>
      <c r="K9" s="346">
        <f>+ROUND(J9*I9,0)</f>
        <v>0</v>
      </c>
      <c r="L9" s="347">
        <f>+$E9</f>
        <v>0</v>
      </c>
      <c r="M9" s="345">
        <v>2</v>
      </c>
      <c r="N9" s="346">
        <f>+ROUND(M9*L9,0)</f>
        <v>0</v>
      </c>
      <c r="O9" s="345">
        <f>+$E9</f>
        <v>0</v>
      </c>
      <c r="P9" s="345">
        <v>4</v>
      </c>
      <c r="Q9" s="346">
        <f>+ROUND(P9*O9,0)</f>
        <v>0</v>
      </c>
      <c r="R9" s="345">
        <f>+$E9</f>
        <v>0</v>
      </c>
      <c r="S9" s="345">
        <v>19</v>
      </c>
      <c r="T9" s="346">
        <f>+ROUND(S9*R9,0)</f>
        <v>0</v>
      </c>
      <c r="U9" s="345">
        <f>+$E9</f>
        <v>0</v>
      </c>
      <c r="V9" s="345">
        <v>40</v>
      </c>
      <c r="W9" s="346">
        <f>+ROUND(V9*U9,0)</f>
        <v>0</v>
      </c>
    </row>
    <row r="10" spans="1:23" s="164" customFormat="1" x14ac:dyDescent="0.25">
      <c r="B10" s="348">
        <v>2</v>
      </c>
      <c r="C10" s="349" t="s">
        <v>17</v>
      </c>
      <c r="D10" s="392">
        <f>+TRANSPORTE!G18</f>
        <v>0</v>
      </c>
      <c r="E10" s="393">
        <f>+TRANSPORTE!I18</f>
        <v>0</v>
      </c>
      <c r="F10" s="441">
        <f t="shared" ref="F10:F23" si="0">+$E10</f>
        <v>0</v>
      </c>
      <c r="G10" s="51">
        <v>95</v>
      </c>
      <c r="H10" s="351">
        <f t="shared" ref="H10:H23" si="1">+ROUND(G10*F10,0)</f>
        <v>0</v>
      </c>
      <c r="I10" s="348">
        <f t="shared" ref="I10:I23" si="2">+$E10</f>
        <v>0</v>
      </c>
      <c r="J10" s="350">
        <v>9</v>
      </c>
      <c r="K10" s="351">
        <f t="shared" ref="K10:K23" si="3">+ROUND(J10*I10,0)</f>
        <v>0</v>
      </c>
      <c r="L10" s="352">
        <f t="shared" ref="L10:L23" si="4">+$E10</f>
        <v>0</v>
      </c>
      <c r="M10" s="350"/>
      <c r="N10" s="351">
        <f t="shared" ref="N10:N23" si="5">+ROUND(M10*L10,0)</f>
        <v>0</v>
      </c>
      <c r="O10" s="350">
        <f t="shared" ref="O10:O23" si="6">+$E10</f>
        <v>0</v>
      </c>
      <c r="P10" s="350">
        <v>2</v>
      </c>
      <c r="Q10" s="351">
        <f t="shared" ref="Q10:Q23" si="7">+ROUND(P10*O10,0)</f>
        <v>0</v>
      </c>
      <c r="R10" s="350">
        <f t="shared" ref="R10:R23" si="8">+$E10</f>
        <v>0</v>
      </c>
      <c r="S10" s="350">
        <v>13</v>
      </c>
      <c r="T10" s="351">
        <f t="shared" ref="T10:T23" si="9">+ROUND(S10*R10,0)</f>
        <v>0</v>
      </c>
      <c r="U10" s="350">
        <f t="shared" ref="U10:U23" si="10">+$E10</f>
        <v>0</v>
      </c>
      <c r="V10" s="350">
        <v>15</v>
      </c>
      <c r="W10" s="351">
        <f t="shared" ref="W10:W23" si="11">+ROUND(V10*U10,0)</f>
        <v>0</v>
      </c>
    </row>
    <row r="11" spans="1:23" s="164" customFormat="1" x14ac:dyDescent="0.25">
      <c r="B11" s="348">
        <v>3</v>
      </c>
      <c r="C11" s="353" t="s">
        <v>18</v>
      </c>
      <c r="D11" s="392">
        <f>+TRANSPORTE!G19</f>
        <v>0</v>
      </c>
      <c r="E11" s="393">
        <f>+TRANSPORTE!I19</f>
        <v>0</v>
      </c>
      <c r="F11" s="441">
        <f t="shared" si="0"/>
        <v>0</v>
      </c>
      <c r="G11" s="51">
        <v>45</v>
      </c>
      <c r="H11" s="351">
        <f t="shared" si="1"/>
        <v>0</v>
      </c>
      <c r="I11" s="348">
        <f t="shared" si="2"/>
        <v>0</v>
      </c>
      <c r="J11" s="350">
        <v>8</v>
      </c>
      <c r="K11" s="351">
        <f t="shared" si="3"/>
        <v>0</v>
      </c>
      <c r="L11" s="352">
        <f t="shared" si="4"/>
        <v>0</v>
      </c>
      <c r="M11" s="350"/>
      <c r="N11" s="351">
        <f t="shared" si="5"/>
        <v>0</v>
      </c>
      <c r="O11" s="350">
        <f t="shared" si="6"/>
        <v>0</v>
      </c>
      <c r="P11" s="350">
        <v>1</v>
      </c>
      <c r="Q11" s="351">
        <f t="shared" si="7"/>
        <v>0</v>
      </c>
      <c r="R11" s="350">
        <f t="shared" si="8"/>
        <v>0</v>
      </c>
      <c r="S11" s="350">
        <v>3</v>
      </c>
      <c r="T11" s="351">
        <f t="shared" si="9"/>
        <v>0</v>
      </c>
      <c r="U11" s="350">
        <f t="shared" si="10"/>
        <v>0</v>
      </c>
      <c r="V11" s="350">
        <v>13</v>
      </c>
      <c r="W11" s="351">
        <f t="shared" si="11"/>
        <v>0</v>
      </c>
    </row>
    <row r="12" spans="1:23" s="164" customFormat="1" x14ac:dyDescent="0.25">
      <c r="B12" s="348">
        <v>4</v>
      </c>
      <c r="C12" s="353" t="s">
        <v>19</v>
      </c>
      <c r="D12" s="392">
        <f>+TRANSPORTE!G20</f>
        <v>0</v>
      </c>
      <c r="E12" s="393">
        <f>+TRANSPORTE!I20</f>
        <v>0</v>
      </c>
      <c r="F12" s="441">
        <f t="shared" si="0"/>
        <v>0</v>
      </c>
      <c r="G12" s="51">
        <v>11</v>
      </c>
      <c r="H12" s="351">
        <f t="shared" si="1"/>
        <v>0</v>
      </c>
      <c r="I12" s="348">
        <f t="shared" si="2"/>
        <v>0</v>
      </c>
      <c r="J12" s="350">
        <v>1</v>
      </c>
      <c r="K12" s="351">
        <f t="shared" si="3"/>
        <v>0</v>
      </c>
      <c r="L12" s="352">
        <f t="shared" si="4"/>
        <v>0</v>
      </c>
      <c r="M12" s="350"/>
      <c r="N12" s="351">
        <f t="shared" si="5"/>
        <v>0</v>
      </c>
      <c r="O12" s="350">
        <f t="shared" si="6"/>
        <v>0</v>
      </c>
      <c r="P12" s="350">
        <v>1</v>
      </c>
      <c r="Q12" s="351">
        <f t="shared" si="7"/>
        <v>0</v>
      </c>
      <c r="R12" s="350">
        <f t="shared" si="8"/>
        <v>0</v>
      </c>
      <c r="S12" s="350">
        <v>1</v>
      </c>
      <c r="T12" s="351">
        <f t="shared" si="9"/>
        <v>0</v>
      </c>
      <c r="U12" s="350">
        <f t="shared" si="10"/>
        <v>0</v>
      </c>
      <c r="V12" s="350">
        <v>5</v>
      </c>
      <c r="W12" s="351">
        <f t="shared" si="11"/>
        <v>0</v>
      </c>
    </row>
    <row r="13" spans="1:23" s="164" customFormat="1" x14ac:dyDescent="0.25">
      <c r="B13" s="348">
        <v>5</v>
      </c>
      <c r="C13" s="353" t="s">
        <v>20</v>
      </c>
      <c r="D13" s="392">
        <f>+TRANSPORTE!G21</f>
        <v>0</v>
      </c>
      <c r="E13" s="393">
        <f>+TRANSPORTE!I21</f>
        <v>0</v>
      </c>
      <c r="F13" s="441">
        <f t="shared" si="0"/>
        <v>0</v>
      </c>
      <c r="G13" s="51">
        <v>10</v>
      </c>
      <c r="H13" s="351">
        <f t="shared" si="1"/>
        <v>0</v>
      </c>
      <c r="I13" s="348">
        <f t="shared" si="2"/>
        <v>0</v>
      </c>
      <c r="J13" s="350">
        <v>3</v>
      </c>
      <c r="K13" s="351">
        <f t="shared" si="3"/>
        <v>0</v>
      </c>
      <c r="L13" s="352">
        <f t="shared" si="4"/>
        <v>0</v>
      </c>
      <c r="M13" s="350"/>
      <c r="N13" s="351">
        <f t="shared" si="5"/>
        <v>0</v>
      </c>
      <c r="O13" s="350">
        <f t="shared" si="6"/>
        <v>0</v>
      </c>
      <c r="P13" s="350">
        <v>1</v>
      </c>
      <c r="Q13" s="351">
        <f t="shared" si="7"/>
        <v>0</v>
      </c>
      <c r="R13" s="350">
        <f t="shared" si="8"/>
        <v>0</v>
      </c>
      <c r="S13" s="350">
        <v>7</v>
      </c>
      <c r="T13" s="351">
        <f t="shared" si="9"/>
        <v>0</v>
      </c>
      <c r="U13" s="350">
        <f t="shared" si="10"/>
        <v>0</v>
      </c>
      <c r="V13" s="350">
        <v>8</v>
      </c>
      <c r="W13" s="351">
        <f t="shared" si="11"/>
        <v>0</v>
      </c>
    </row>
    <row r="14" spans="1:23" s="164" customFormat="1" x14ac:dyDescent="0.25">
      <c r="B14" s="348">
        <v>6</v>
      </c>
      <c r="C14" s="353" t="s">
        <v>21</v>
      </c>
      <c r="D14" s="392">
        <f>+TRANSPORTE!G22</f>
        <v>0</v>
      </c>
      <c r="E14" s="393">
        <f>+TRANSPORTE!I22</f>
        <v>0</v>
      </c>
      <c r="F14" s="441">
        <f t="shared" si="0"/>
        <v>0</v>
      </c>
      <c r="G14" s="51">
        <v>35</v>
      </c>
      <c r="H14" s="351">
        <f t="shared" si="1"/>
        <v>0</v>
      </c>
      <c r="I14" s="348">
        <f t="shared" si="2"/>
        <v>0</v>
      </c>
      <c r="J14" s="350">
        <v>5</v>
      </c>
      <c r="K14" s="351">
        <f t="shared" si="3"/>
        <v>0</v>
      </c>
      <c r="L14" s="352">
        <f t="shared" si="4"/>
        <v>0</v>
      </c>
      <c r="M14" s="350"/>
      <c r="N14" s="351">
        <f t="shared" si="5"/>
        <v>0</v>
      </c>
      <c r="O14" s="350">
        <f t="shared" si="6"/>
        <v>0</v>
      </c>
      <c r="P14" s="350">
        <v>2</v>
      </c>
      <c r="Q14" s="351">
        <f t="shared" si="7"/>
        <v>0</v>
      </c>
      <c r="R14" s="350">
        <f t="shared" si="8"/>
        <v>0</v>
      </c>
      <c r="S14" s="350">
        <v>6</v>
      </c>
      <c r="T14" s="351">
        <f t="shared" si="9"/>
        <v>0</v>
      </c>
      <c r="U14" s="350">
        <f t="shared" si="10"/>
        <v>0</v>
      </c>
      <c r="V14" s="350">
        <v>6</v>
      </c>
      <c r="W14" s="351">
        <f t="shared" si="11"/>
        <v>0</v>
      </c>
    </row>
    <row r="15" spans="1:23" s="164" customFormat="1" x14ac:dyDescent="0.25">
      <c r="B15" s="348">
        <v>7</v>
      </c>
      <c r="C15" s="353" t="s">
        <v>22</v>
      </c>
      <c r="D15" s="392">
        <f>+TRANSPORTE!G23</f>
        <v>0</v>
      </c>
      <c r="E15" s="393">
        <f>+TRANSPORTE!I23</f>
        <v>0</v>
      </c>
      <c r="F15" s="441">
        <f t="shared" si="0"/>
        <v>0</v>
      </c>
      <c r="G15" s="51">
        <v>17</v>
      </c>
      <c r="H15" s="351">
        <f t="shared" si="1"/>
        <v>0</v>
      </c>
      <c r="I15" s="348">
        <f t="shared" si="2"/>
        <v>0</v>
      </c>
      <c r="J15" s="350">
        <v>2</v>
      </c>
      <c r="K15" s="351">
        <f t="shared" si="3"/>
        <v>0</v>
      </c>
      <c r="L15" s="352">
        <f t="shared" si="4"/>
        <v>0</v>
      </c>
      <c r="M15" s="350"/>
      <c r="N15" s="351">
        <f t="shared" si="5"/>
        <v>0</v>
      </c>
      <c r="O15" s="350">
        <f t="shared" si="6"/>
        <v>0</v>
      </c>
      <c r="P15" s="350">
        <v>1</v>
      </c>
      <c r="Q15" s="351">
        <f t="shared" si="7"/>
        <v>0</v>
      </c>
      <c r="R15" s="350">
        <f t="shared" si="8"/>
        <v>0</v>
      </c>
      <c r="S15" s="350">
        <v>2</v>
      </c>
      <c r="T15" s="351">
        <f t="shared" si="9"/>
        <v>0</v>
      </c>
      <c r="U15" s="350">
        <f t="shared" si="10"/>
        <v>0</v>
      </c>
      <c r="V15" s="350">
        <v>6</v>
      </c>
      <c r="W15" s="351">
        <f t="shared" si="11"/>
        <v>0</v>
      </c>
    </row>
    <row r="16" spans="1:23" s="164" customFormat="1" x14ac:dyDescent="0.25">
      <c r="B16" s="348">
        <v>8</v>
      </c>
      <c r="C16" s="353" t="s">
        <v>23</v>
      </c>
      <c r="D16" s="392">
        <f>+TRANSPORTE!G24</f>
        <v>0</v>
      </c>
      <c r="E16" s="393">
        <f>+TRANSPORTE!I24</f>
        <v>0</v>
      </c>
      <c r="F16" s="441">
        <f t="shared" si="0"/>
        <v>0</v>
      </c>
      <c r="G16" s="51">
        <v>22</v>
      </c>
      <c r="H16" s="351">
        <f t="shared" si="1"/>
        <v>0</v>
      </c>
      <c r="I16" s="348">
        <f t="shared" si="2"/>
        <v>0</v>
      </c>
      <c r="J16" s="350">
        <v>4</v>
      </c>
      <c r="K16" s="351">
        <f t="shared" si="3"/>
        <v>0</v>
      </c>
      <c r="L16" s="352">
        <f t="shared" si="4"/>
        <v>0</v>
      </c>
      <c r="M16" s="350"/>
      <c r="N16" s="351">
        <f t="shared" si="5"/>
        <v>0</v>
      </c>
      <c r="O16" s="350">
        <f t="shared" si="6"/>
        <v>0</v>
      </c>
      <c r="P16" s="350"/>
      <c r="Q16" s="351">
        <f t="shared" si="7"/>
        <v>0</v>
      </c>
      <c r="R16" s="350">
        <f t="shared" si="8"/>
        <v>0</v>
      </c>
      <c r="S16" s="350">
        <v>3</v>
      </c>
      <c r="T16" s="351">
        <f t="shared" si="9"/>
        <v>0</v>
      </c>
      <c r="U16" s="350">
        <f t="shared" si="10"/>
        <v>0</v>
      </c>
      <c r="V16" s="350">
        <v>4</v>
      </c>
      <c r="W16" s="351">
        <f t="shared" si="11"/>
        <v>0</v>
      </c>
    </row>
    <row r="17" spans="2:23" s="164" customFormat="1" x14ac:dyDescent="0.25">
      <c r="B17" s="348">
        <v>9</v>
      </c>
      <c r="C17" s="353" t="s">
        <v>24</v>
      </c>
      <c r="D17" s="392">
        <f>+TRANSPORTE!G25</f>
        <v>0</v>
      </c>
      <c r="E17" s="393">
        <f>+TRANSPORTE!I25</f>
        <v>0</v>
      </c>
      <c r="F17" s="441">
        <f t="shared" si="0"/>
        <v>0</v>
      </c>
      <c r="G17" s="51">
        <v>25</v>
      </c>
      <c r="H17" s="351">
        <f t="shared" si="1"/>
        <v>0</v>
      </c>
      <c r="I17" s="348">
        <f t="shared" si="2"/>
        <v>0</v>
      </c>
      <c r="J17" s="350">
        <v>4</v>
      </c>
      <c r="K17" s="351">
        <f t="shared" si="3"/>
        <v>0</v>
      </c>
      <c r="L17" s="352">
        <f t="shared" si="4"/>
        <v>0</v>
      </c>
      <c r="M17" s="350"/>
      <c r="N17" s="351">
        <f t="shared" si="5"/>
        <v>0</v>
      </c>
      <c r="O17" s="350">
        <f t="shared" si="6"/>
        <v>0</v>
      </c>
      <c r="P17" s="350">
        <v>1</v>
      </c>
      <c r="Q17" s="351">
        <f t="shared" si="7"/>
        <v>0</v>
      </c>
      <c r="R17" s="350">
        <f t="shared" si="8"/>
        <v>0</v>
      </c>
      <c r="S17" s="350">
        <v>2</v>
      </c>
      <c r="T17" s="351">
        <f t="shared" si="9"/>
        <v>0</v>
      </c>
      <c r="U17" s="350">
        <f t="shared" si="10"/>
        <v>0</v>
      </c>
      <c r="V17" s="350">
        <v>9</v>
      </c>
      <c r="W17" s="351">
        <f t="shared" si="11"/>
        <v>0</v>
      </c>
    </row>
    <row r="18" spans="2:23" s="164" customFormat="1" x14ac:dyDescent="0.25">
      <c r="B18" s="348">
        <v>10</v>
      </c>
      <c r="C18" s="353" t="s">
        <v>25</v>
      </c>
      <c r="D18" s="392">
        <f>+TRANSPORTE!G26</f>
        <v>0</v>
      </c>
      <c r="E18" s="393">
        <f>+TRANSPORTE!I26</f>
        <v>0</v>
      </c>
      <c r="F18" s="441">
        <f t="shared" si="0"/>
        <v>0</v>
      </c>
      <c r="G18" s="51">
        <v>21</v>
      </c>
      <c r="H18" s="351">
        <f t="shared" si="1"/>
        <v>0</v>
      </c>
      <c r="I18" s="348">
        <f t="shared" si="2"/>
        <v>0</v>
      </c>
      <c r="J18" s="350">
        <v>5</v>
      </c>
      <c r="K18" s="351">
        <f t="shared" si="3"/>
        <v>0</v>
      </c>
      <c r="L18" s="352">
        <f t="shared" si="4"/>
        <v>0</v>
      </c>
      <c r="M18" s="350"/>
      <c r="N18" s="351">
        <f t="shared" si="5"/>
        <v>0</v>
      </c>
      <c r="O18" s="350">
        <f t="shared" si="6"/>
        <v>0</v>
      </c>
      <c r="P18" s="350">
        <v>2</v>
      </c>
      <c r="Q18" s="351">
        <f t="shared" si="7"/>
        <v>0</v>
      </c>
      <c r="R18" s="350">
        <f t="shared" si="8"/>
        <v>0</v>
      </c>
      <c r="S18" s="350">
        <v>6</v>
      </c>
      <c r="T18" s="351">
        <f t="shared" si="9"/>
        <v>0</v>
      </c>
      <c r="U18" s="350">
        <f t="shared" si="10"/>
        <v>0</v>
      </c>
      <c r="V18" s="350">
        <v>3</v>
      </c>
      <c r="W18" s="351">
        <f t="shared" si="11"/>
        <v>0</v>
      </c>
    </row>
    <row r="19" spans="2:23" s="164" customFormat="1" x14ac:dyDescent="0.25">
      <c r="B19" s="348">
        <v>11</v>
      </c>
      <c r="C19" s="353" t="s">
        <v>26</v>
      </c>
      <c r="D19" s="392">
        <f>+TRANSPORTE!G27</f>
        <v>0</v>
      </c>
      <c r="E19" s="393">
        <f>+TRANSPORTE!I27</f>
        <v>0</v>
      </c>
      <c r="F19" s="441">
        <f t="shared" si="0"/>
        <v>0</v>
      </c>
      <c r="G19" s="51">
        <v>16</v>
      </c>
      <c r="H19" s="351">
        <f t="shared" si="1"/>
        <v>0</v>
      </c>
      <c r="I19" s="348">
        <f t="shared" si="2"/>
        <v>0</v>
      </c>
      <c r="J19" s="350">
        <v>3</v>
      </c>
      <c r="K19" s="351">
        <f t="shared" si="3"/>
        <v>0</v>
      </c>
      <c r="L19" s="352">
        <f t="shared" si="4"/>
        <v>0</v>
      </c>
      <c r="M19" s="350"/>
      <c r="N19" s="351">
        <f t="shared" si="5"/>
        <v>0</v>
      </c>
      <c r="O19" s="350">
        <f t="shared" si="6"/>
        <v>0</v>
      </c>
      <c r="P19" s="350"/>
      <c r="Q19" s="351">
        <f t="shared" si="7"/>
        <v>0</v>
      </c>
      <c r="R19" s="350">
        <f t="shared" si="8"/>
        <v>0</v>
      </c>
      <c r="S19" s="350">
        <v>3</v>
      </c>
      <c r="T19" s="351">
        <f t="shared" si="9"/>
        <v>0</v>
      </c>
      <c r="U19" s="350">
        <f t="shared" si="10"/>
        <v>0</v>
      </c>
      <c r="V19" s="350">
        <v>8</v>
      </c>
      <c r="W19" s="351">
        <f t="shared" si="11"/>
        <v>0</v>
      </c>
    </row>
    <row r="20" spans="2:23" s="164" customFormat="1" x14ac:dyDescent="0.25">
      <c r="B20" s="348">
        <v>12</v>
      </c>
      <c r="C20" s="353" t="s">
        <v>27</v>
      </c>
      <c r="D20" s="392">
        <f>+TRANSPORTE!G28</f>
        <v>0</v>
      </c>
      <c r="E20" s="393">
        <f>+TRANSPORTE!I28</f>
        <v>0</v>
      </c>
      <c r="F20" s="441">
        <f t="shared" si="0"/>
        <v>0</v>
      </c>
      <c r="G20" s="51">
        <v>22</v>
      </c>
      <c r="H20" s="351">
        <f t="shared" si="1"/>
        <v>0</v>
      </c>
      <c r="I20" s="348">
        <f t="shared" si="2"/>
        <v>0</v>
      </c>
      <c r="J20" s="350">
        <v>5</v>
      </c>
      <c r="K20" s="351">
        <f t="shared" si="3"/>
        <v>0</v>
      </c>
      <c r="L20" s="352">
        <f t="shared" si="4"/>
        <v>0</v>
      </c>
      <c r="M20" s="350"/>
      <c r="N20" s="351">
        <f t="shared" si="5"/>
        <v>0</v>
      </c>
      <c r="O20" s="350">
        <f t="shared" si="6"/>
        <v>0</v>
      </c>
      <c r="P20" s="350">
        <v>2</v>
      </c>
      <c r="Q20" s="351">
        <f t="shared" si="7"/>
        <v>0</v>
      </c>
      <c r="R20" s="350">
        <f t="shared" si="8"/>
        <v>0</v>
      </c>
      <c r="S20" s="350">
        <v>5</v>
      </c>
      <c r="T20" s="351">
        <f t="shared" si="9"/>
        <v>0</v>
      </c>
      <c r="U20" s="350">
        <f t="shared" si="10"/>
        <v>0</v>
      </c>
      <c r="V20" s="350">
        <v>11</v>
      </c>
      <c r="W20" s="351">
        <f t="shared" si="11"/>
        <v>0</v>
      </c>
    </row>
    <row r="21" spans="2:23" s="164" customFormat="1" x14ac:dyDescent="0.25">
      <c r="B21" s="348">
        <v>13</v>
      </c>
      <c r="C21" s="353" t="s">
        <v>28</v>
      </c>
      <c r="D21" s="392">
        <f>+TRANSPORTE!G29</f>
        <v>0</v>
      </c>
      <c r="E21" s="393">
        <f>+TRANSPORTE!I29</f>
        <v>0</v>
      </c>
      <c r="F21" s="441">
        <f t="shared" si="0"/>
        <v>0</v>
      </c>
      <c r="G21" s="51">
        <v>43</v>
      </c>
      <c r="H21" s="351">
        <f t="shared" si="1"/>
        <v>0</v>
      </c>
      <c r="I21" s="348">
        <f t="shared" si="2"/>
        <v>0</v>
      </c>
      <c r="J21" s="350">
        <v>5</v>
      </c>
      <c r="K21" s="351">
        <f t="shared" si="3"/>
        <v>0</v>
      </c>
      <c r="L21" s="352">
        <f t="shared" si="4"/>
        <v>0</v>
      </c>
      <c r="M21" s="350"/>
      <c r="N21" s="351">
        <f t="shared" si="5"/>
        <v>0</v>
      </c>
      <c r="O21" s="350">
        <f t="shared" si="6"/>
        <v>0</v>
      </c>
      <c r="P21" s="350">
        <v>2</v>
      </c>
      <c r="Q21" s="351">
        <f t="shared" si="7"/>
        <v>0</v>
      </c>
      <c r="R21" s="350">
        <f t="shared" si="8"/>
        <v>0</v>
      </c>
      <c r="S21" s="350">
        <v>3</v>
      </c>
      <c r="T21" s="351">
        <f t="shared" si="9"/>
        <v>0</v>
      </c>
      <c r="U21" s="350">
        <f t="shared" si="10"/>
        <v>0</v>
      </c>
      <c r="V21" s="350">
        <v>6</v>
      </c>
      <c r="W21" s="351">
        <f t="shared" si="11"/>
        <v>0</v>
      </c>
    </row>
    <row r="22" spans="2:23" s="164" customFormat="1" x14ac:dyDescent="0.25">
      <c r="B22" s="348">
        <v>14</v>
      </c>
      <c r="C22" s="353" t="s">
        <v>29</v>
      </c>
      <c r="D22" s="392">
        <f>+TRANSPORTE!G30</f>
        <v>0</v>
      </c>
      <c r="E22" s="393">
        <f>+TRANSPORTE!I30</f>
        <v>0</v>
      </c>
      <c r="F22" s="441">
        <f t="shared" si="0"/>
        <v>0</v>
      </c>
      <c r="G22" s="51">
        <v>17</v>
      </c>
      <c r="H22" s="351">
        <f t="shared" si="1"/>
        <v>0</v>
      </c>
      <c r="I22" s="348">
        <f t="shared" si="2"/>
        <v>0</v>
      </c>
      <c r="J22" s="350">
        <v>4</v>
      </c>
      <c r="K22" s="351">
        <f t="shared" si="3"/>
        <v>0</v>
      </c>
      <c r="L22" s="352">
        <f t="shared" si="4"/>
        <v>0</v>
      </c>
      <c r="M22" s="350"/>
      <c r="N22" s="351">
        <f t="shared" si="5"/>
        <v>0</v>
      </c>
      <c r="O22" s="350">
        <f t="shared" si="6"/>
        <v>0</v>
      </c>
      <c r="P22" s="350">
        <v>2</v>
      </c>
      <c r="Q22" s="351">
        <f t="shared" si="7"/>
        <v>0</v>
      </c>
      <c r="R22" s="350">
        <f t="shared" si="8"/>
        <v>0</v>
      </c>
      <c r="S22" s="350">
        <v>7</v>
      </c>
      <c r="T22" s="351">
        <f t="shared" si="9"/>
        <v>0</v>
      </c>
      <c r="U22" s="350">
        <f t="shared" si="10"/>
        <v>0</v>
      </c>
      <c r="V22" s="350">
        <v>3</v>
      </c>
      <c r="W22" s="351">
        <f t="shared" si="11"/>
        <v>0</v>
      </c>
    </row>
    <row r="23" spans="2:23" s="164" customFormat="1" ht="12.75" thickBot="1" x14ac:dyDescent="0.3">
      <c r="B23" s="354">
        <v>15</v>
      </c>
      <c r="C23" s="355" t="s">
        <v>30</v>
      </c>
      <c r="D23" s="394">
        <f>+TRANSPORTE!G31</f>
        <v>0</v>
      </c>
      <c r="E23" s="395">
        <f>+TRANSPORTE!I31</f>
        <v>0</v>
      </c>
      <c r="F23" s="442">
        <f t="shared" si="0"/>
        <v>0</v>
      </c>
      <c r="G23" s="55">
        <v>40</v>
      </c>
      <c r="H23" s="357">
        <f t="shared" si="1"/>
        <v>0</v>
      </c>
      <c r="I23" s="354">
        <f t="shared" si="2"/>
        <v>0</v>
      </c>
      <c r="J23" s="356">
        <v>5</v>
      </c>
      <c r="K23" s="357">
        <f t="shared" si="3"/>
        <v>0</v>
      </c>
      <c r="L23" s="358">
        <f t="shared" si="4"/>
        <v>0</v>
      </c>
      <c r="M23" s="356"/>
      <c r="N23" s="357">
        <f t="shared" si="5"/>
        <v>0</v>
      </c>
      <c r="O23" s="356">
        <f t="shared" si="6"/>
        <v>0</v>
      </c>
      <c r="P23" s="356">
        <v>2</v>
      </c>
      <c r="Q23" s="357">
        <f t="shared" si="7"/>
        <v>0</v>
      </c>
      <c r="R23" s="356">
        <f t="shared" si="8"/>
        <v>0</v>
      </c>
      <c r="S23" s="356">
        <v>9</v>
      </c>
      <c r="T23" s="357">
        <f t="shared" si="9"/>
        <v>0</v>
      </c>
      <c r="U23" s="356">
        <f t="shared" si="10"/>
        <v>0</v>
      </c>
      <c r="V23" s="356">
        <v>13</v>
      </c>
      <c r="W23" s="357">
        <f t="shared" si="11"/>
        <v>0</v>
      </c>
    </row>
    <row r="24" spans="2:23" s="466" customFormat="1" ht="15" x14ac:dyDescent="0.25">
      <c r="B24" s="424"/>
      <c r="C24" s="424"/>
      <c r="D24" s="424"/>
      <c r="E24" s="424"/>
      <c r="G24" s="467">
        <f>SUM(G9:G23)</f>
        <v>676</v>
      </c>
      <c r="H24" s="468">
        <f t="shared" ref="H24:W24" si="12">SUM(H9:H23)</f>
        <v>0</v>
      </c>
      <c r="I24" s="468">
        <f t="shared" si="12"/>
        <v>0</v>
      </c>
      <c r="J24" s="468">
        <f t="shared" si="12"/>
        <v>86</v>
      </c>
      <c r="K24" s="468">
        <f t="shared" si="12"/>
        <v>0</v>
      </c>
      <c r="L24" s="468">
        <f t="shared" si="12"/>
        <v>0</v>
      </c>
      <c r="M24" s="468">
        <f t="shared" si="12"/>
        <v>2</v>
      </c>
      <c r="N24" s="468">
        <f t="shared" si="12"/>
        <v>0</v>
      </c>
      <c r="O24" s="468">
        <f t="shared" si="12"/>
        <v>0</v>
      </c>
      <c r="P24" s="468">
        <f t="shared" si="12"/>
        <v>23</v>
      </c>
      <c r="Q24" s="468">
        <f t="shared" si="12"/>
        <v>0</v>
      </c>
      <c r="R24" s="468">
        <f t="shared" si="12"/>
        <v>0</v>
      </c>
      <c r="S24" s="468">
        <f t="shared" si="12"/>
        <v>89</v>
      </c>
      <c r="T24" s="468">
        <f t="shared" si="12"/>
        <v>0</v>
      </c>
      <c r="U24" s="468">
        <f t="shared" si="12"/>
        <v>0</v>
      </c>
      <c r="V24" s="468">
        <f t="shared" si="12"/>
        <v>150</v>
      </c>
      <c r="W24" s="468">
        <f t="shared" si="12"/>
        <v>0</v>
      </c>
    </row>
    <row r="25" spans="2:23" s="164" customFormat="1" x14ac:dyDescent="0.25">
      <c r="B25" s="359"/>
      <c r="C25" s="359"/>
      <c r="D25" s="359"/>
      <c r="E25" s="359"/>
      <c r="G25" s="427"/>
      <c r="H25" s="421"/>
      <c r="I25" s="421"/>
      <c r="J25" s="421"/>
      <c r="K25" s="421"/>
      <c r="L25" s="421"/>
      <c r="M25" s="421"/>
      <c r="N25" s="421"/>
      <c r="O25" s="421"/>
      <c r="P25" s="421"/>
      <c r="Q25" s="421"/>
      <c r="R25" s="421"/>
      <c r="S25" s="421"/>
      <c r="T25" s="421"/>
      <c r="U25" s="421"/>
      <c r="V25" s="421"/>
      <c r="W25" s="421"/>
    </row>
    <row r="26" spans="2:23" s="361" customFormat="1" ht="16.5" thickBot="1" x14ac:dyDescent="0.3">
      <c r="B26" s="689" t="s">
        <v>31</v>
      </c>
      <c r="C26" s="689"/>
      <c r="D26" s="689"/>
      <c r="E26" s="689"/>
      <c r="F26" s="689"/>
      <c r="G26" s="689"/>
      <c r="H26" s="689"/>
      <c r="I26" s="689"/>
      <c r="J26" s="689"/>
      <c r="K26" s="689"/>
      <c r="L26" s="689"/>
      <c r="M26" s="689"/>
      <c r="N26" s="689"/>
      <c r="O26" s="689"/>
      <c r="P26" s="689"/>
      <c r="Q26" s="689"/>
      <c r="R26" s="689"/>
      <c r="S26" s="689"/>
      <c r="T26" s="689"/>
      <c r="U26" s="689"/>
      <c r="V26" s="689"/>
      <c r="W26" s="689"/>
    </row>
    <row r="27" spans="2:23" s="361" customFormat="1" ht="12.75" thickBot="1" x14ac:dyDescent="0.3">
      <c r="B27" s="529" t="s">
        <v>33</v>
      </c>
      <c r="C27" s="530"/>
      <c r="D27" s="530"/>
      <c r="E27" s="530"/>
      <c r="F27" s="530"/>
      <c r="G27" s="530"/>
      <c r="H27" s="530"/>
      <c r="I27" s="530"/>
      <c r="J27" s="530"/>
      <c r="K27" s="530"/>
      <c r="L27" s="530"/>
      <c r="M27" s="530"/>
      <c r="N27" s="530"/>
      <c r="O27" s="530"/>
      <c r="P27" s="530"/>
      <c r="Q27" s="530"/>
      <c r="R27" s="530"/>
      <c r="S27" s="530"/>
      <c r="T27" s="530"/>
      <c r="U27" s="530"/>
      <c r="V27" s="530"/>
      <c r="W27" s="531"/>
    </row>
    <row r="28" spans="2:23" s="361" customFormat="1" ht="34.5" customHeight="1" thickBot="1" x14ac:dyDescent="0.3">
      <c r="B28" s="687" t="s">
        <v>7</v>
      </c>
      <c r="C28" s="676" t="s">
        <v>8</v>
      </c>
      <c r="D28" s="680" t="s">
        <v>12</v>
      </c>
      <c r="E28" s="680" t="s">
        <v>14</v>
      </c>
      <c r="F28" s="690" t="s">
        <v>212</v>
      </c>
      <c r="G28" s="691"/>
      <c r="H28" s="691"/>
      <c r="I28" s="692" t="s">
        <v>146</v>
      </c>
      <c r="J28" s="693"/>
      <c r="K28" s="694"/>
      <c r="L28" s="693" t="s">
        <v>147</v>
      </c>
      <c r="M28" s="693"/>
      <c r="N28" s="693"/>
      <c r="O28" s="692" t="s">
        <v>226</v>
      </c>
      <c r="P28" s="693"/>
      <c r="Q28" s="694"/>
      <c r="R28" s="693" t="s">
        <v>148</v>
      </c>
      <c r="S28" s="693"/>
      <c r="T28" s="693"/>
      <c r="U28" s="692" t="s">
        <v>149</v>
      </c>
      <c r="V28" s="693"/>
      <c r="W28" s="694"/>
    </row>
    <row r="29" spans="2:23" s="363" customFormat="1" ht="45.75" thickBot="1" x14ac:dyDescent="0.3">
      <c r="B29" s="688"/>
      <c r="C29" s="677"/>
      <c r="D29" s="681"/>
      <c r="E29" s="681"/>
      <c r="F29" s="362" t="s">
        <v>213</v>
      </c>
      <c r="G29" s="426" t="s">
        <v>208</v>
      </c>
      <c r="H29" s="341" t="s">
        <v>214</v>
      </c>
      <c r="I29" s="337" t="s">
        <v>213</v>
      </c>
      <c r="J29" s="338" t="s">
        <v>208</v>
      </c>
      <c r="K29" s="339" t="s">
        <v>215</v>
      </c>
      <c r="L29" s="340" t="s">
        <v>213</v>
      </c>
      <c r="M29" s="338" t="s">
        <v>208</v>
      </c>
      <c r="N29" s="341" t="s">
        <v>215</v>
      </c>
      <c r="O29" s="337" t="s">
        <v>213</v>
      </c>
      <c r="P29" s="338" t="s">
        <v>208</v>
      </c>
      <c r="Q29" s="339" t="s">
        <v>215</v>
      </c>
      <c r="R29" s="340" t="s">
        <v>213</v>
      </c>
      <c r="S29" s="338" t="s">
        <v>208</v>
      </c>
      <c r="T29" s="341" t="s">
        <v>215</v>
      </c>
      <c r="U29" s="337" t="s">
        <v>213</v>
      </c>
      <c r="V29" s="338" t="s">
        <v>208</v>
      </c>
      <c r="W29" s="339" t="s">
        <v>216</v>
      </c>
    </row>
    <row r="30" spans="2:23" ht="24" x14ac:dyDescent="0.25">
      <c r="B30" s="403">
        <v>1</v>
      </c>
      <c r="C30" s="406" t="s">
        <v>34</v>
      </c>
      <c r="D30" s="390">
        <f>+TRANSPORTE!G37</f>
        <v>0</v>
      </c>
      <c r="E30" s="396">
        <f>+TRANSPORTE!I37</f>
        <v>0</v>
      </c>
      <c r="F30" s="343">
        <f>+$E30</f>
        <v>0</v>
      </c>
      <c r="G30" s="46">
        <v>272490</v>
      </c>
      <c r="H30" s="346">
        <f>+ROUND(G30*F30,0)</f>
        <v>0</v>
      </c>
      <c r="I30" s="343">
        <f>+$E30</f>
        <v>0</v>
      </c>
      <c r="J30" s="46">
        <v>25000</v>
      </c>
      <c r="K30" s="346">
        <f>+ROUND(J30*I30,0)</f>
        <v>0</v>
      </c>
      <c r="L30" s="347">
        <f>+$E30</f>
        <v>0</v>
      </c>
      <c r="M30" s="345">
        <v>268</v>
      </c>
      <c r="N30" s="346">
        <f>+ROUND(M30*L30,0)</f>
        <v>0</v>
      </c>
      <c r="O30" s="345">
        <f>+$E30</f>
        <v>0</v>
      </c>
      <c r="P30" s="345">
        <v>2100</v>
      </c>
      <c r="Q30" s="346">
        <f>+ROUND(P30*O30,0)</f>
        <v>0</v>
      </c>
      <c r="R30" s="345">
        <f>+$E30</f>
        <v>0</v>
      </c>
      <c r="S30" s="345">
        <v>414</v>
      </c>
      <c r="T30" s="346">
        <f>+ROUND(S30*R30,0)</f>
        <v>0</v>
      </c>
      <c r="U30" s="345">
        <f>+$E30</f>
        <v>0</v>
      </c>
      <c r="V30" s="46">
        <v>2000</v>
      </c>
      <c r="W30" s="346">
        <f>+ROUND(V30*U30,0)</f>
        <v>0</v>
      </c>
    </row>
    <row r="31" spans="2:23" x14ac:dyDescent="0.25">
      <c r="B31" s="404">
        <v>2</v>
      </c>
      <c r="C31" s="407" t="s">
        <v>35</v>
      </c>
      <c r="D31" s="392">
        <f>+TRANSPORTE!G38</f>
        <v>0</v>
      </c>
      <c r="E31" s="397">
        <f>+TRANSPORTE!I38</f>
        <v>0</v>
      </c>
      <c r="F31" s="348">
        <f t="shared" ref="F31:F45" si="13">+$E31</f>
        <v>0</v>
      </c>
      <c r="G31" s="51">
        <v>97799</v>
      </c>
      <c r="H31" s="351">
        <f t="shared" ref="H31:H45" si="14">+ROUND(G31*F31,0)</f>
        <v>0</v>
      </c>
      <c r="I31" s="348">
        <f t="shared" ref="I31:I45" si="15">+$E31</f>
        <v>0</v>
      </c>
      <c r="J31" s="51">
        <f>5729+2461</f>
        <v>8190</v>
      </c>
      <c r="K31" s="351">
        <f t="shared" ref="K31:K45" si="16">+ROUND(J31*I31,0)</f>
        <v>0</v>
      </c>
      <c r="L31" s="352">
        <f t="shared" ref="L31:L45" si="17">+$E31</f>
        <v>0</v>
      </c>
      <c r="M31" s="350">
        <v>268</v>
      </c>
      <c r="N31" s="351">
        <f t="shared" ref="N31:N45" si="18">+ROUND(M31*L31,0)</f>
        <v>0</v>
      </c>
      <c r="O31" s="350">
        <f t="shared" ref="O31:O45" si="19">+$E31</f>
        <v>0</v>
      </c>
      <c r="P31" s="350">
        <f>40+212</f>
        <v>252</v>
      </c>
      <c r="Q31" s="351">
        <f t="shared" ref="Q31:Q45" si="20">+ROUND(P31*O31,0)</f>
        <v>0</v>
      </c>
      <c r="R31" s="350">
        <f t="shared" ref="R31:R45" si="21">+$E31</f>
        <v>0</v>
      </c>
      <c r="S31" s="350">
        <v>111</v>
      </c>
      <c r="T31" s="351">
        <f t="shared" ref="T31:T45" si="22">+ROUND(S31*R31,0)</f>
        <v>0</v>
      </c>
      <c r="U31" s="350">
        <f t="shared" ref="U31:U45" si="23">+$E31</f>
        <v>0</v>
      </c>
      <c r="V31" s="350">
        <f>272+12+132+180</f>
        <v>596</v>
      </c>
      <c r="W31" s="351">
        <f t="shared" ref="W31:W45" si="24">+ROUND(V31*U31,0)</f>
        <v>0</v>
      </c>
    </row>
    <row r="32" spans="2:23" x14ac:dyDescent="0.25">
      <c r="B32" s="404">
        <v>3</v>
      </c>
      <c r="C32" s="407" t="s">
        <v>36</v>
      </c>
      <c r="D32" s="392">
        <f>+TRANSPORTE!G39</f>
        <v>0</v>
      </c>
      <c r="E32" s="397">
        <f>+TRANSPORTE!I39</f>
        <v>0</v>
      </c>
      <c r="F32" s="348">
        <f t="shared" si="13"/>
        <v>0</v>
      </c>
      <c r="G32" s="51">
        <v>36558</v>
      </c>
      <c r="H32" s="351">
        <f t="shared" si="14"/>
        <v>0</v>
      </c>
      <c r="I32" s="348">
        <f t="shared" si="15"/>
        <v>0</v>
      </c>
      <c r="J32" s="350">
        <v>2924</v>
      </c>
      <c r="K32" s="351">
        <f t="shared" si="16"/>
        <v>0</v>
      </c>
      <c r="L32" s="352">
        <f t="shared" si="17"/>
        <v>0</v>
      </c>
      <c r="M32" s="350"/>
      <c r="N32" s="351">
        <f t="shared" si="18"/>
        <v>0</v>
      </c>
      <c r="O32" s="350">
        <f t="shared" si="19"/>
        <v>0</v>
      </c>
      <c r="P32" s="350">
        <f>131+77</f>
        <v>208</v>
      </c>
      <c r="Q32" s="351">
        <f t="shared" si="20"/>
        <v>0</v>
      </c>
      <c r="R32" s="350">
        <f t="shared" si="21"/>
        <v>0</v>
      </c>
      <c r="S32" s="350">
        <v>75</v>
      </c>
      <c r="T32" s="351">
        <f t="shared" si="22"/>
        <v>0</v>
      </c>
      <c r="U32" s="350">
        <f t="shared" si="23"/>
        <v>0</v>
      </c>
      <c r="V32" s="350">
        <v>180</v>
      </c>
      <c r="W32" s="351">
        <f t="shared" si="24"/>
        <v>0</v>
      </c>
    </row>
    <row r="33" spans="2:23" x14ac:dyDescent="0.25">
      <c r="B33" s="404">
        <v>4</v>
      </c>
      <c r="C33" s="407" t="s">
        <v>37</v>
      </c>
      <c r="D33" s="392">
        <f>+TRANSPORTE!G40</f>
        <v>0</v>
      </c>
      <c r="E33" s="397">
        <f>+TRANSPORTE!I40</f>
        <v>0</v>
      </c>
      <c r="F33" s="348">
        <f t="shared" si="13"/>
        <v>0</v>
      </c>
      <c r="G33" s="51">
        <v>26147</v>
      </c>
      <c r="H33" s="351">
        <f t="shared" si="14"/>
        <v>0</v>
      </c>
      <c r="I33" s="348">
        <f t="shared" si="15"/>
        <v>0</v>
      </c>
      <c r="J33" s="350">
        <v>2065</v>
      </c>
      <c r="K33" s="351">
        <f t="shared" si="16"/>
        <v>0</v>
      </c>
      <c r="L33" s="352">
        <f t="shared" si="17"/>
        <v>0</v>
      </c>
      <c r="M33" s="350"/>
      <c r="N33" s="351">
        <f t="shared" si="18"/>
        <v>0</v>
      </c>
      <c r="O33" s="350">
        <f t="shared" si="19"/>
        <v>0</v>
      </c>
      <c r="P33" s="350">
        <v>40</v>
      </c>
      <c r="Q33" s="351">
        <f t="shared" si="20"/>
        <v>0</v>
      </c>
      <c r="R33" s="350">
        <f t="shared" si="21"/>
        <v>0</v>
      </c>
      <c r="S33" s="350">
        <v>13</v>
      </c>
      <c r="T33" s="351">
        <f t="shared" si="22"/>
        <v>0</v>
      </c>
      <c r="U33" s="350">
        <f t="shared" si="23"/>
        <v>0</v>
      </c>
      <c r="V33" s="350">
        <f>60+156</f>
        <v>216</v>
      </c>
      <c r="W33" s="351">
        <f t="shared" si="24"/>
        <v>0</v>
      </c>
    </row>
    <row r="34" spans="2:23" x14ac:dyDescent="0.25">
      <c r="B34" s="404">
        <v>5</v>
      </c>
      <c r="C34" s="407" t="s">
        <v>38</v>
      </c>
      <c r="D34" s="392">
        <f>+TRANSPORTE!G41</f>
        <v>0</v>
      </c>
      <c r="E34" s="397">
        <f>+TRANSPORTE!I41</f>
        <v>0</v>
      </c>
      <c r="F34" s="348">
        <f t="shared" si="13"/>
        <v>0</v>
      </c>
      <c r="G34" s="51">
        <v>20968</v>
      </c>
      <c r="H34" s="351">
        <f t="shared" si="14"/>
        <v>0</v>
      </c>
      <c r="I34" s="348">
        <f t="shared" si="15"/>
        <v>0</v>
      </c>
      <c r="J34" s="350">
        <v>1659</v>
      </c>
      <c r="K34" s="351">
        <f t="shared" si="16"/>
        <v>0</v>
      </c>
      <c r="L34" s="352">
        <f t="shared" si="17"/>
        <v>0</v>
      </c>
      <c r="M34" s="350"/>
      <c r="N34" s="351">
        <f t="shared" si="18"/>
        <v>0</v>
      </c>
      <c r="O34" s="350">
        <f t="shared" si="19"/>
        <v>0</v>
      </c>
      <c r="P34" s="350">
        <v>413</v>
      </c>
      <c r="Q34" s="351">
        <f t="shared" si="20"/>
        <v>0</v>
      </c>
      <c r="R34" s="350">
        <f t="shared" si="21"/>
        <v>0</v>
      </c>
      <c r="S34" s="350">
        <f>42+6</f>
        <v>48</v>
      </c>
      <c r="T34" s="351">
        <f t="shared" si="22"/>
        <v>0</v>
      </c>
      <c r="U34" s="350">
        <f t="shared" si="23"/>
        <v>0</v>
      </c>
      <c r="V34" s="350">
        <f>108+48</f>
        <v>156</v>
      </c>
      <c r="W34" s="351">
        <f t="shared" si="24"/>
        <v>0</v>
      </c>
    </row>
    <row r="35" spans="2:23" x14ac:dyDescent="0.25">
      <c r="B35" s="404">
        <v>6</v>
      </c>
      <c r="C35" s="407" t="s">
        <v>39</v>
      </c>
      <c r="D35" s="392">
        <f>+TRANSPORTE!G42</f>
        <v>0</v>
      </c>
      <c r="E35" s="397">
        <f>+TRANSPORTE!I42</f>
        <v>0</v>
      </c>
      <c r="F35" s="348">
        <f t="shared" si="13"/>
        <v>0</v>
      </c>
      <c r="G35" s="51">
        <v>10491</v>
      </c>
      <c r="H35" s="351">
        <f t="shared" si="14"/>
        <v>0</v>
      </c>
      <c r="I35" s="348">
        <f t="shared" si="15"/>
        <v>0</v>
      </c>
      <c r="J35" s="350">
        <v>714</v>
      </c>
      <c r="K35" s="351">
        <f t="shared" si="16"/>
        <v>0</v>
      </c>
      <c r="L35" s="352">
        <f t="shared" si="17"/>
        <v>0</v>
      </c>
      <c r="M35" s="350"/>
      <c r="N35" s="351">
        <f t="shared" si="18"/>
        <v>0</v>
      </c>
      <c r="O35" s="350">
        <f t="shared" si="19"/>
        <v>0</v>
      </c>
      <c r="P35" s="350">
        <v>188</v>
      </c>
      <c r="Q35" s="351">
        <f t="shared" si="20"/>
        <v>0</v>
      </c>
      <c r="R35" s="350">
        <f t="shared" si="21"/>
        <v>0</v>
      </c>
      <c r="S35" s="350">
        <v>12</v>
      </c>
      <c r="T35" s="351">
        <f t="shared" si="22"/>
        <v>0</v>
      </c>
      <c r="U35" s="350">
        <f t="shared" si="23"/>
        <v>0</v>
      </c>
      <c r="V35" s="350">
        <v>108</v>
      </c>
      <c r="W35" s="351">
        <f t="shared" si="24"/>
        <v>0</v>
      </c>
    </row>
    <row r="36" spans="2:23" x14ac:dyDescent="0.25">
      <c r="B36" s="404">
        <v>7</v>
      </c>
      <c r="C36" s="407" t="s">
        <v>40</v>
      </c>
      <c r="D36" s="392">
        <f>+TRANSPORTE!G43</f>
        <v>0</v>
      </c>
      <c r="E36" s="397">
        <f>+TRANSPORTE!I43</f>
        <v>0</v>
      </c>
      <c r="F36" s="348">
        <f t="shared" si="13"/>
        <v>0</v>
      </c>
      <c r="G36" s="51">
        <v>5634</v>
      </c>
      <c r="H36" s="351">
        <f t="shared" si="14"/>
        <v>0</v>
      </c>
      <c r="I36" s="348">
        <f t="shared" si="15"/>
        <v>0</v>
      </c>
      <c r="J36" s="350">
        <v>856</v>
      </c>
      <c r="K36" s="351">
        <f t="shared" si="16"/>
        <v>0</v>
      </c>
      <c r="L36" s="352">
        <f t="shared" si="17"/>
        <v>0</v>
      </c>
      <c r="M36" s="350"/>
      <c r="N36" s="351">
        <f t="shared" si="18"/>
        <v>0</v>
      </c>
      <c r="O36" s="350">
        <f t="shared" si="19"/>
        <v>0</v>
      </c>
      <c r="P36" s="350">
        <v>164</v>
      </c>
      <c r="Q36" s="351">
        <f t="shared" si="20"/>
        <v>0</v>
      </c>
      <c r="R36" s="350">
        <f t="shared" si="21"/>
        <v>0</v>
      </c>
      <c r="S36" s="350">
        <v>15</v>
      </c>
      <c r="T36" s="351">
        <f t="shared" si="22"/>
        <v>0</v>
      </c>
      <c r="U36" s="350">
        <f t="shared" si="23"/>
        <v>0</v>
      </c>
      <c r="V36" s="350">
        <v>36</v>
      </c>
      <c r="W36" s="351">
        <f t="shared" si="24"/>
        <v>0</v>
      </c>
    </row>
    <row r="37" spans="2:23" x14ac:dyDescent="0.25">
      <c r="B37" s="404">
        <v>8</v>
      </c>
      <c r="C37" s="407" t="s">
        <v>41</v>
      </c>
      <c r="D37" s="392">
        <f>+TRANSPORTE!G44</f>
        <v>0</v>
      </c>
      <c r="E37" s="397">
        <f>+TRANSPORTE!I44</f>
        <v>0</v>
      </c>
      <c r="F37" s="348">
        <f t="shared" si="13"/>
        <v>0</v>
      </c>
      <c r="G37" s="51">
        <v>7113</v>
      </c>
      <c r="H37" s="351">
        <f t="shared" si="14"/>
        <v>0</v>
      </c>
      <c r="I37" s="348">
        <f t="shared" si="15"/>
        <v>0</v>
      </c>
      <c r="J37" s="350">
        <v>1008</v>
      </c>
      <c r="K37" s="351">
        <f t="shared" si="16"/>
        <v>0</v>
      </c>
      <c r="L37" s="352">
        <f t="shared" si="17"/>
        <v>0</v>
      </c>
      <c r="M37" s="350"/>
      <c r="N37" s="351">
        <f t="shared" si="18"/>
        <v>0</v>
      </c>
      <c r="O37" s="350">
        <f t="shared" si="19"/>
        <v>0</v>
      </c>
      <c r="P37" s="350"/>
      <c r="Q37" s="351">
        <f t="shared" si="20"/>
        <v>0</v>
      </c>
      <c r="R37" s="350">
        <f t="shared" si="21"/>
        <v>0</v>
      </c>
      <c r="S37" s="350">
        <v>19</v>
      </c>
      <c r="T37" s="351">
        <f t="shared" si="22"/>
        <v>0</v>
      </c>
      <c r="U37" s="350">
        <f t="shared" si="23"/>
        <v>0</v>
      </c>
      <c r="V37" s="350">
        <v>48</v>
      </c>
      <c r="W37" s="351">
        <f t="shared" si="24"/>
        <v>0</v>
      </c>
    </row>
    <row r="38" spans="2:23" x14ac:dyDescent="0.25">
      <c r="B38" s="404">
        <v>9</v>
      </c>
      <c r="C38" s="407" t="s">
        <v>42</v>
      </c>
      <c r="D38" s="392">
        <f>+TRANSPORTE!G45</f>
        <v>0</v>
      </c>
      <c r="E38" s="397">
        <f>+TRANSPORTE!I45</f>
        <v>0</v>
      </c>
      <c r="F38" s="348">
        <f t="shared" si="13"/>
        <v>0</v>
      </c>
      <c r="G38" s="51">
        <v>4301</v>
      </c>
      <c r="H38" s="351">
        <f t="shared" si="14"/>
        <v>0</v>
      </c>
      <c r="I38" s="348">
        <f t="shared" si="15"/>
        <v>0</v>
      </c>
      <c r="J38" s="350">
        <v>528</v>
      </c>
      <c r="K38" s="351">
        <f t="shared" si="16"/>
        <v>0</v>
      </c>
      <c r="L38" s="352">
        <f t="shared" si="17"/>
        <v>0</v>
      </c>
      <c r="M38" s="350"/>
      <c r="N38" s="351">
        <f t="shared" si="18"/>
        <v>0</v>
      </c>
      <c r="O38" s="350">
        <f t="shared" si="19"/>
        <v>0</v>
      </c>
      <c r="P38" s="350">
        <v>110</v>
      </c>
      <c r="Q38" s="351">
        <f t="shared" si="20"/>
        <v>0</v>
      </c>
      <c r="R38" s="350">
        <f t="shared" si="21"/>
        <v>0</v>
      </c>
      <c r="S38" s="350">
        <v>9</v>
      </c>
      <c r="T38" s="351">
        <f t="shared" si="22"/>
        <v>0</v>
      </c>
      <c r="U38" s="350">
        <f t="shared" si="23"/>
        <v>0</v>
      </c>
      <c r="V38" s="350">
        <v>96</v>
      </c>
      <c r="W38" s="351">
        <f t="shared" si="24"/>
        <v>0</v>
      </c>
    </row>
    <row r="39" spans="2:23" x14ac:dyDescent="0.25">
      <c r="B39" s="404">
        <v>10</v>
      </c>
      <c r="C39" s="407" t="s">
        <v>43</v>
      </c>
      <c r="D39" s="392">
        <f>+TRANSPORTE!G46</f>
        <v>0</v>
      </c>
      <c r="E39" s="397">
        <f>+TRANSPORTE!I46</f>
        <v>0</v>
      </c>
      <c r="F39" s="348">
        <f t="shared" si="13"/>
        <v>0</v>
      </c>
      <c r="G39" s="51">
        <v>7260</v>
      </c>
      <c r="H39" s="351">
        <f t="shared" si="14"/>
        <v>0</v>
      </c>
      <c r="I39" s="348">
        <f t="shared" si="15"/>
        <v>0</v>
      </c>
      <c r="J39" s="350">
        <v>668</v>
      </c>
      <c r="K39" s="351">
        <f t="shared" si="16"/>
        <v>0</v>
      </c>
      <c r="L39" s="352">
        <f t="shared" si="17"/>
        <v>0</v>
      </c>
      <c r="M39" s="350"/>
      <c r="N39" s="351">
        <f t="shared" si="18"/>
        <v>0</v>
      </c>
      <c r="O39" s="350">
        <f t="shared" si="19"/>
        <v>0</v>
      </c>
      <c r="P39" s="350">
        <v>98</v>
      </c>
      <c r="Q39" s="351">
        <f t="shared" si="20"/>
        <v>0</v>
      </c>
      <c r="R39" s="350">
        <f t="shared" si="21"/>
        <v>0</v>
      </c>
      <c r="S39" s="350">
        <v>13</v>
      </c>
      <c r="T39" s="351">
        <f t="shared" si="22"/>
        <v>0</v>
      </c>
      <c r="U39" s="350">
        <f t="shared" si="23"/>
        <v>0</v>
      </c>
      <c r="V39" s="350">
        <v>36</v>
      </c>
      <c r="W39" s="351">
        <f t="shared" si="24"/>
        <v>0</v>
      </c>
    </row>
    <row r="40" spans="2:23" x14ac:dyDescent="0.25">
      <c r="B40" s="404">
        <v>11</v>
      </c>
      <c r="C40" s="407" t="s">
        <v>44</v>
      </c>
      <c r="D40" s="392">
        <f>+TRANSPORTE!G47</f>
        <v>0</v>
      </c>
      <c r="E40" s="397">
        <f>+TRANSPORTE!I47</f>
        <v>0</v>
      </c>
      <c r="F40" s="348">
        <f t="shared" si="13"/>
        <v>0</v>
      </c>
      <c r="G40" s="51">
        <v>4146</v>
      </c>
      <c r="H40" s="351">
        <f t="shared" si="14"/>
        <v>0</v>
      </c>
      <c r="I40" s="348">
        <f t="shared" si="15"/>
        <v>0</v>
      </c>
      <c r="J40" s="350">
        <v>892</v>
      </c>
      <c r="K40" s="351">
        <f t="shared" si="16"/>
        <v>0</v>
      </c>
      <c r="L40" s="352">
        <f t="shared" si="17"/>
        <v>0</v>
      </c>
      <c r="M40" s="350"/>
      <c r="N40" s="351">
        <f t="shared" si="18"/>
        <v>0</v>
      </c>
      <c r="O40" s="350">
        <f t="shared" si="19"/>
        <v>0</v>
      </c>
      <c r="P40" s="350"/>
      <c r="Q40" s="351">
        <f t="shared" si="20"/>
        <v>0</v>
      </c>
      <c r="R40" s="350">
        <f t="shared" si="21"/>
        <v>0</v>
      </c>
      <c r="S40" s="350">
        <v>8</v>
      </c>
      <c r="T40" s="351">
        <f t="shared" si="22"/>
        <v>0</v>
      </c>
      <c r="U40" s="350">
        <f t="shared" si="23"/>
        <v>0</v>
      </c>
      <c r="V40" s="350">
        <v>96</v>
      </c>
      <c r="W40" s="351">
        <f t="shared" si="24"/>
        <v>0</v>
      </c>
    </row>
    <row r="41" spans="2:23" x14ac:dyDescent="0.25">
      <c r="B41" s="404">
        <v>12</v>
      </c>
      <c r="C41" s="407" t="s">
        <v>45</v>
      </c>
      <c r="D41" s="392">
        <f>+TRANSPORTE!G48</f>
        <v>0</v>
      </c>
      <c r="E41" s="397">
        <f>+TRANSPORTE!I48</f>
        <v>0</v>
      </c>
      <c r="F41" s="348">
        <f t="shared" si="13"/>
        <v>0</v>
      </c>
      <c r="G41" s="51">
        <v>4255</v>
      </c>
      <c r="H41" s="351">
        <f t="shared" si="14"/>
        <v>0</v>
      </c>
      <c r="I41" s="348">
        <f t="shared" si="15"/>
        <v>0</v>
      </c>
      <c r="J41" s="350">
        <v>858</v>
      </c>
      <c r="K41" s="351">
        <f t="shared" si="16"/>
        <v>0</v>
      </c>
      <c r="L41" s="352">
        <f t="shared" si="17"/>
        <v>0</v>
      </c>
      <c r="M41" s="350"/>
      <c r="N41" s="351">
        <f t="shared" si="18"/>
        <v>0</v>
      </c>
      <c r="O41" s="350">
        <f t="shared" si="19"/>
        <v>0</v>
      </c>
      <c r="P41" s="350">
        <v>128</v>
      </c>
      <c r="Q41" s="351">
        <f t="shared" si="20"/>
        <v>0</v>
      </c>
      <c r="R41" s="350">
        <f t="shared" si="21"/>
        <v>0</v>
      </c>
      <c r="S41" s="350">
        <v>16</v>
      </c>
      <c r="T41" s="351">
        <f t="shared" si="22"/>
        <v>0</v>
      </c>
      <c r="U41" s="350">
        <f t="shared" si="23"/>
        <v>0</v>
      </c>
      <c r="V41" s="350">
        <v>84</v>
      </c>
      <c r="W41" s="351">
        <f t="shared" si="24"/>
        <v>0</v>
      </c>
    </row>
    <row r="42" spans="2:23" x14ac:dyDescent="0.25">
      <c r="B42" s="404">
        <v>13</v>
      </c>
      <c r="C42" s="407" t="s">
        <v>46</v>
      </c>
      <c r="D42" s="392">
        <f>+TRANSPORTE!G49</f>
        <v>0</v>
      </c>
      <c r="E42" s="397">
        <f>+TRANSPORTE!I49</f>
        <v>0</v>
      </c>
      <c r="F42" s="348">
        <f t="shared" si="13"/>
        <v>0</v>
      </c>
      <c r="G42" s="51">
        <v>22545</v>
      </c>
      <c r="H42" s="351">
        <f t="shared" si="14"/>
        <v>0</v>
      </c>
      <c r="I42" s="348">
        <f t="shared" si="15"/>
        <v>0</v>
      </c>
      <c r="J42" s="350">
        <v>1359</v>
      </c>
      <c r="K42" s="351">
        <f t="shared" si="16"/>
        <v>0</v>
      </c>
      <c r="L42" s="352">
        <f t="shared" si="17"/>
        <v>0</v>
      </c>
      <c r="M42" s="350"/>
      <c r="N42" s="351">
        <f t="shared" si="18"/>
        <v>0</v>
      </c>
      <c r="O42" s="350">
        <f t="shared" si="19"/>
        <v>0</v>
      </c>
      <c r="P42" s="350">
        <v>85</v>
      </c>
      <c r="Q42" s="351">
        <f t="shared" si="20"/>
        <v>0</v>
      </c>
      <c r="R42" s="350">
        <f t="shared" si="21"/>
        <v>0</v>
      </c>
      <c r="S42" s="350">
        <v>31</v>
      </c>
      <c r="T42" s="351">
        <f t="shared" si="22"/>
        <v>0</v>
      </c>
      <c r="U42" s="350">
        <f t="shared" si="23"/>
        <v>0</v>
      </c>
      <c r="V42" s="350">
        <f>72+72</f>
        <v>144</v>
      </c>
      <c r="W42" s="351">
        <f t="shared" si="24"/>
        <v>0</v>
      </c>
    </row>
    <row r="43" spans="2:23" x14ac:dyDescent="0.25">
      <c r="B43" s="404">
        <v>14</v>
      </c>
      <c r="C43" s="407" t="s">
        <v>47</v>
      </c>
      <c r="D43" s="392">
        <f>+TRANSPORTE!G50</f>
        <v>0</v>
      </c>
      <c r="E43" s="397">
        <f>+TRANSPORTE!I50</f>
        <v>0</v>
      </c>
      <c r="F43" s="348">
        <f t="shared" si="13"/>
        <v>0</v>
      </c>
      <c r="G43" s="51">
        <v>7781</v>
      </c>
      <c r="H43" s="351">
        <f t="shared" si="14"/>
        <v>0</v>
      </c>
      <c r="I43" s="348">
        <f t="shared" si="15"/>
        <v>0</v>
      </c>
      <c r="J43" s="350">
        <v>1454</v>
      </c>
      <c r="K43" s="351">
        <f t="shared" si="16"/>
        <v>0</v>
      </c>
      <c r="L43" s="352">
        <f t="shared" si="17"/>
        <v>0</v>
      </c>
      <c r="M43" s="350"/>
      <c r="N43" s="351">
        <f t="shared" si="18"/>
        <v>0</v>
      </c>
      <c r="O43" s="350">
        <f t="shared" si="19"/>
        <v>0</v>
      </c>
      <c r="P43" s="350">
        <v>195</v>
      </c>
      <c r="Q43" s="351">
        <f t="shared" si="20"/>
        <v>0</v>
      </c>
      <c r="R43" s="350">
        <f t="shared" si="21"/>
        <v>0</v>
      </c>
      <c r="S43" s="350">
        <v>25</v>
      </c>
      <c r="T43" s="351">
        <f t="shared" si="22"/>
        <v>0</v>
      </c>
      <c r="U43" s="350">
        <f t="shared" si="23"/>
        <v>0</v>
      </c>
      <c r="V43" s="350">
        <f>96+36</f>
        <v>132</v>
      </c>
      <c r="W43" s="351">
        <f t="shared" si="24"/>
        <v>0</v>
      </c>
    </row>
    <row r="44" spans="2:23" x14ac:dyDescent="0.25">
      <c r="B44" s="404">
        <v>15</v>
      </c>
      <c r="C44" s="407" t="s">
        <v>48</v>
      </c>
      <c r="D44" s="392">
        <f>+TRANSPORTE!G51</f>
        <v>0</v>
      </c>
      <c r="E44" s="397">
        <f>+TRANSPORTE!I51</f>
        <v>0</v>
      </c>
      <c r="F44" s="348">
        <f t="shared" si="13"/>
        <v>0</v>
      </c>
      <c r="G44" s="51">
        <v>15440</v>
      </c>
      <c r="H44" s="351">
        <f t="shared" si="14"/>
        <v>0</v>
      </c>
      <c r="I44" s="348">
        <f t="shared" si="15"/>
        <v>0</v>
      </c>
      <c r="J44" s="350">
        <v>1639</v>
      </c>
      <c r="K44" s="351">
        <f t="shared" si="16"/>
        <v>0</v>
      </c>
      <c r="L44" s="352">
        <f t="shared" si="17"/>
        <v>0</v>
      </c>
      <c r="M44" s="350"/>
      <c r="N44" s="351">
        <f t="shared" si="18"/>
        <v>0</v>
      </c>
      <c r="O44" s="350">
        <f t="shared" si="19"/>
        <v>0</v>
      </c>
      <c r="P44" s="350">
        <v>219</v>
      </c>
      <c r="Q44" s="351">
        <f t="shared" si="20"/>
        <v>0</v>
      </c>
      <c r="R44" s="350">
        <f t="shared" si="21"/>
        <v>0</v>
      </c>
      <c r="S44" s="350">
        <v>19</v>
      </c>
      <c r="T44" s="351">
        <f t="shared" si="22"/>
        <v>0</v>
      </c>
      <c r="U44" s="350">
        <f t="shared" si="23"/>
        <v>0</v>
      </c>
      <c r="V44" s="350">
        <f>24+48</f>
        <v>72</v>
      </c>
      <c r="W44" s="351">
        <f t="shared" si="24"/>
        <v>0</v>
      </c>
    </row>
    <row r="45" spans="2:23" ht="24.75" thickBot="1" x14ac:dyDescent="0.3">
      <c r="B45" s="405">
        <v>16</v>
      </c>
      <c r="C45" s="408" t="s">
        <v>49</v>
      </c>
      <c r="D45" s="394">
        <f>+TRANSPORTE!G52</f>
        <v>0</v>
      </c>
      <c r="E45" s="398">
        <f>+TRANSPORTE!I52</f>
        <v>0</v>
      </c>
      <c r="F45" s="354">
        <f t="shared" si="13"/>
        <v>0</v>
      </c>
      <c r="G45" s="55">
        <v>2052</v>
      </c>
      <c r="H45" s="357">
        <f t="shared" si="14"/>
        <v>0</v>
      </c>
      <c r="I45" s="354">
        <f t="shared" si="15"/>
        <v>0</v>
      </c>
      <c r="J45" s="356">
        <v>186</v>
      </c>
      <c r="K45" s="357">
        <f t="shared" si="16"/>
        <v>0</v>
      </c>
      <c r="L45" s="358">
        <f t="shared" si="17"/>
        <v>0</v>
      </c>
      <c r="M45" s="356"/>
      <c r="N45" s="357">
        <f t="shared" si="18"/>
        <v>0</v>
      </c>
      <c r="O45" s="356">
        <f t="shared" si="19"/>
        <v>0</v>
      </c>
      <c r="P45" s="356"/>
      <c r="Q45" s="357">
        <f t="shared" si="20"/>
        <v>0</v>
      </c>
      <c r="R45" s="356">
        <f t="shared" si="21"/>
        <v>0</v>
      </c>
      <c r="S45" s="356"/>
      <c r="T45" s="357">
        <f t="shared" si="22"/>
        <v>0</v>
      </c>
      <c r="U45" s="356">
        <f t="shared" si="23"/>
        <v>0</v>
      </c>
      <c r="V45" s="356"/>
      <c r="W45" s="357">
        <f t="shared" si="24"/>
        <v>0</v>
      </c>
    </row>
    <row r="46" spans="2:23" s="473" customFormat="1" ht="12.75" x14ac:dyDescent="0.25">
      <c r="B46" s="469"/>
      <c r="C46" s="470"/>
      <c r="D46" s="456"/>
      <c r="E46" s="456"/>
      <c r="F46" s="471"/>
      <c r="G46" s="472">
        <f>SUM(G30:G45)</f>
        <v>544980</v>
      </c>
      <c r="H46" s="472">
        <f t="shared" ref="H46:W46" si="25">SUM(H30:H45)</f>
        <v>0</v>
      </c>
      <c r="I46" s="472">
        <f t="shared" si="25"/>
        <v>0</v>
      </c>
      <c r="J46" s="472">
        <f t="shared" si="25"/>
        <v>50000</v>
      </c>
      <c r="K46" s="472">
        <f t="shared" si="25"/>
        <v>0</v>
      </c>
      <c r="L46" s="472">
        <f t="shared" si="25"/>
        <v>0</v>
      </c>
      <c r="M46" s="472">
        <f t="shared" si="25"/>
        <v>536</v>
      </c>
      <c r="N46" s="472">
        <f t="shared" si="25"/>
        <v>0</v>
      </c>
      <c r="O46" s="472">
        <f t="shared" si="25"/>
        <v>0</v>
      </c>
      <c r="P46" s="472">
        <f t="shared" si="25"/>
        <v>4200</v>
      </c>
      <c r="Q46" s="472">
        <f t="shared" si="25"/>
        <v>0</v>
      </c>
      <c r="R46" s="472">
        <f t="shared" si="25"/>
        <v>0</v>
      </c>
      <c r="S46" s="472">
        <f t="shared" si="25"/>
        <v>828</v>
      </c>
      <c r="T46" s="472">
        <f t="shared" si="25"/>
        <v>0</v>
      </c>
      <c r="U46" s="472">
        <f t="shared" si="25"/>
        <v>0</v>
      </c>
      <c r="V46" s="472">
        <f t="shared" si="25"/>
        <v>4000</v>
      </c>
      <c r="W46" s="472">
        <f t="shared" si="25"/>
        <v>0</v>
      </c>
    </row>
    <row r="47" spans="2:23" x14ac:dyDescent="0.25">
      <c r="B47" s="430"/>
      <c r="C47" s="431"/>
      <c r="D47" s="413"/>
      <c r="E47" s="413"/>
      <c r="F47" s="164"/>
      <c r="G47" s="432"/>
      <c r="H47" s="360"/>
      <c r="I47" s="164"/>
      <c r="J47" s="420"/>
      <c r="K47" s="360"/>
      <c r="L47" s="164"/>
      <c r="M47" s="164"/>
      <c r="N47" s="360"/>
      <c r="O47" s="164"/>
      <c r="P47" s="164"/>
      <c r="Q47" s="360"/>
      <c r="R47" s="164"/>
      <c r="S47" s="164"/>
      <c r="T47" s="360"/>
      <c r="U47" s="164"/>
      <c r="V47" s="164"/>
      <c r="W47" s="360"/>
    </row>
    <row r="48" spans="2:23" ht="12.75" thickBot="1" x14ac:dyDescent="0.3"/>
    <row r="49" spans="2:23" s="367" customFormat="1" ht="12.75" thickBot="1" x14ac:dyDescent="0.3">
      <c r="B49" s="684" t="s">
        <v>50</v>
      </c>
      <c r="C49" s="685"/>
      <c r="D49" s="685"/>
      <c r="E49" s="685"/>
      <c r="F49" s="685"/>
      <c r="G49" s="685"/>
      <c r="H49" s="685"/>
      <c r="I49" s="685"/>
      <c r="J49" s="685"/>
      <c r="K49" s="685"/>
      <c r="L49" s="685"/>
      <c r="M49" s="685"/>
      <c r="N49" s="685"/>
      <c r="O49" s="685"/>
      <c r="P49" s="685"/>
      <c r="Q49" s="685"/>
      <c r="R49" s="685"/>
      <c r="S49" s="685"/>
      <c r="T49" s="685"/>
      <c r="U49" s="685"/>
      <c r="V49" s="685"/>
      <c r="W49" s="686"/>
    </row>
    <row r="50" spans="2:23" s="368" customFormat="1" ht="30.75" customHeight="1" thickBot="1" x14ac:dyDescent="0.3">
      <c r="B50" s="687" t="s">
        <v>7</v>
      </c>
      <c r="C50" s="676" t="s">
        <v>8</v>
      </c>
      <c r="D50" s="680" t="s">
        <v>12</v>
      </c>
      <c r="E50" s="680" t="s">
        <v>14</v>
      </c>
      <c r="F50" s="683" t="s">
        <v>212</v>
      </c>
      <c r="G50" s="683"/>
      <c r="H50" s="683"/>
      <c r="I50" s="626" t="s">
        <v>146</v>
      </c>
      <c r="J50" s="630"/>
      <c r="K50" s="627"/>
      <c r="L50" s="630" t="s">
        <v>147</v>
      </c>
      <c r="M50" s="630"/>
      <c r="N50" s="630"/>
      <c r="O50" s="626" t="s">
        <v>226</v>
      </c>
      <c r="P50" s="630"/>
      <c r="Q50" s="627"/>
      <c r="R50" s="630" t="s">
        <v>148</v>
      </c>
      <c r="S50" s="630"/>
      <c r="T50" s="630"/>
      <c r="U50" s="626" t="s">
        <v>149</v>
      </c>
      <c r="V50" s="630"/>
      <c r="W50" s="627"/>
    </row>
    <row r="51" spans="2:23" ht="45.75" thickBot="1" x14ac:dyDescent="0.3">
      <c r="B51" s="688"/>
      <c r="C51" s="677"/>
      <c r="D51" s="681"/>
      <c r="E51" s="681"/>
      <c r="F51" s="433" t="s">
        <v>213</v>
      </c>
      <c r="G51" s="435" t="s">
        <v>208</v>
      </c>
      <c r="H51" s="434" t="s">
        <v>214</v>
      </c>
      <c r="I51" s="372" t="s">
        <v>213</v>
      </c>
      <c r="J51" s="370" t="s">
        <v>208</v>
      </c>
      <c r="K51" s="373" t="s">
        <v>215</v>
      </c>
      <c r="L51" s="369" t="s">
        <v>213</v>
      </c>
      <c r="M51" s="370" t="s">
        <v>208</v>
      </c>
      <c r="N51" s="371" t="s">
        <v>215</v>
      </c>
      <c r="O51" s="372" t="s">
        <v>213</v>
      </c>
      <c r="P51" s="370" t="s">
        <v>208</v>
      </c>
      <c r="Q51" s="373" t="s">
        <v>215</v>
      </c>
      <c r="R51" s="369" t="s">
        <v>213</v>
      </c>
      <c r="S51" s="370" t="s">
        <v>208</v>
      </c>
      <c r="T51" s="371" t="s">
        <v>215</v>
      </c>
      <c r="U51" s="372" t="s">
        <v>213</v>
      </c>
      <c r="V51" s="374" t="s">
        <v>208</v>
      </c>
      <c r="W51" s="375" t="s">
        <v>216</v>
      </c>
    </row>
    <row r="52" spans="2:23" x14ac:dyDescent="0.25">
      <c r="B52" s="403">
        <v>1</v>
      </c>
      <c r="C52" s="403" t="s">
        <v>51</v>
      </c>
      <c r="D52" s="399">
        <f>+TRANSPORTE!G57</f>
        <v>0</v>
      </c>
      <c r="E52" s="396">
        <f>+TRANSPORTE!I57</f>
        <v>0</v>
      </c>
      <c r="F52" s="343">
        <f t="shared" ref="F52:F81" si="26">+$E53</f>
        <v>0</v>
      </c>
      <c r="G52" s="331">
        <v>108</v>
      </c>
      <c r="H52" s="346">
        <f>+ROUND(G89*F52,0)</f>
        <v>0</v>
      </c>
      <c r="I52" s="343">
        <f t="shared" ref="I52:I81" si="27">+$E53</f>
        <v>0</v>
      </c>
      <c r="J52" s="345">
        <v>73</v>
      </c>
      <c r="K52" s="346">
        <f>+ROUND(J52*I52,0)</f>
        <v>0</v>
      </c>
      <c r="L52" s="347">
        <f t="shared" ref="L52:L81" si="28">+$E53</f>
        <v>0</v>
      </c>
      <c r="M52" s="345"/>
      <c r="N52" s="346">
        <f>+ROUND(M52*L52,0)</f>
        <v>0</v>
      </c>
      <c r="O52" s="345">
        <f t="shared" ref="O52:O81" si="29">+$E53</f>
        <v>0</v>
      </c>
      <c r="P52" s="345"/>
      <c r="Q52" s="346">
        <f>+ROUND(P52*O52,0)</f>
        <v>0</v>
      </c>
      <c r="R52" s="345">
        <f t="shared" ref="R52:R81" si="30">+$E53</f>
        <v>0</v>
      </c>
      <c r="S52" s="345"/>
      <c r="T52" s="346">
        <f>+ROUND(S52*R52,0)</f>
        <v>0</v>
      </c>
      <c r="U52" s="345">
        <f t="shared" ref="U52:U81" si="31">+$E53</f>
        <v>0</v>
      </c>
      <c r="V52" s="376"/>
      <c r="W52" s="377">
        <f>+ROUND(V52*U52,0)</f>
        <v>0</v>
      </c>
    </row>
    <row r="53" spans="2:23" x14ac:dyDescent="0.25">
      <c r="B53" s="404">
        <v>2</v>
      </c>
      <c r="C53" s="404" t="s">
        <v>52</v>
      </c>
      <c r="D53" s="400">
        <f>+TRANSPORTE!G58</f>
        <v>0</v>
      </c>
      <c r="E53" s="397">
        <f>+TRANSPORTE!I58</f>
        <v>0</v>
      </c>
      <c r="F53" s="348">
        <f t="shared" si="26"/>
        <v>0</v>
      </c>
      <c r="G53" s="51">
        <v>20233</v>
      </c>
      <c r="H53" s="351">
        <f t="shared" ref="H53:H81" si="32">+ROUND(G53*F53,0)</f>
        <v>0</v>
      </c>
      <c r="I53" s="348">
        <f t="shared" si="27"/>
        <v>0</v>
      </c>
      <c r="J53" s="350">
        <v>2502</v>
      </c>
      <c r="K53" s="351">
        <f t="shared" ref="K53:K81" si="33">+ROUND(J53*I53,0)</f>
        <v>0</v>
      </c>
      <c r="L53" s="352">
        <f t="shared" si="28"/>
        <v>0</v>
      </c>
      <c r="M53" s="350"/>
      <c r="N53" s="351">
        <f t="shared" ref="N53:N81" si="34">+ROUND(M53*L53,0)</f>
        <v>0</v>
      </c>
      <c r="O53" s="350">
        <f t="shared" si="29"/>
        <v>0</v>
      </c>
      <c r="P53" s="350">
        <v>40</v>
      </c>
      <c r="Q53" s="351">
        <f t="shared" ref="Q53:Q81" si="35">+ROUND(P53*O53,0)</f>
        <v>0</v>
      </c>
      <c r="R53" s="350">
        <f t="shared" si="30"/>
        <v>0</v>
      </c>
      <c r="S53" s="350">
        <v>46</v>
      </c>
      <c r="T53" s="351">
        <f t="shared" ref="T53:T81" si="36">+ROUND(S53*R53,0)</f>
        <v>0</v>
      </c>
      <c r="U53" s="350">
        <f t="shared" si="31"/>
        <v>0</v>
      </c>
      <c r="V53" s="378">
        <v>96</v>
      </c>
      <c r="W53" s="379">
        <f t="shared" ref="W53:W81" si="37">+ROUND(V53*U53,0)</f>
        <v>0</v>
      </c>
    </row>
    <row r="54" spans="2:23" x14ac:dyDescent="0.25">
      <c r="B54" s="404">
        <v>3</v>
      </c>
      <c r="C54" s="404" t="s">
        <v>53</v>
      </c>
      <c r="D54" s="400">
        <f>+TRANSPORTE!G59</f>
        <v>0</v>
      </c>
      <c r="E54" s="397">
        <f>+TRANSPORTE!I59</f>
        <v>0</v>
      </c>
      <c r="F54" s="348">
        <f t="shared" si="26"/>
        <v>0</v>
      </c>
      <c r="G54" s="51">
        <v>690</v>
      </c>
      <c r="H54" s="351">
        <f t="shared" si="32"/>
        <v>0</v>
      </c>
      <c r="I54" s="348">
        <f t="shared" si="27"/>
        <v>0</v>
      </c>
      <c r="J54" s="350">
        <v>217</v>
      </c>
      <c r="K54" s="351">
        <f t="shared" si="33"/>
        <v>0</v>
      </c>
      <c r="L54" s="352">
        <f t="shared" si="28"/>
        <v>0</v>
      </c>
      <c r="M54" s="350"/>
      <c r="N54" s="351">
        <f t="shared" si="34"/>
        <v>0</v>
      </c>
      <c r="O54" s="350">
        <f t="shared" si="29"/>
        <v>0</v>
      </c>
      <c r="P54" s="350"/>
      <c r="Q54" s="351">
        <f t="shared" si="35"/>
        <v>0</v>
      </c>
      <c r="R54" s="350">
        <f t="shared" si="30"/>
        <v>0</v>
      </c>
      <c r="S54" s="350"/>
      <c r="T54" s="351">
        <f t="shared" si="36"/>
        <v>0</v>
      </c>
      <c r="U54" s="350">
        <f t="shared" si="31"/>
        <v>0</v>
      </c>
      <c r="V54" s="378"/>
      <c r="W54" s="379">
        <f t="shared" si="37"/>
        <v>0</v>
      </c>
    </row>
    <row r="55" spans="2:23" x14ac:dyDescent="0.25">
      <c r="B55" s="404">
        <v>4</v>
      </c>
      <c r="C55" s="404" t="s">
        <v>30</v>
      </c>
      <c r="D55" s="400">
        <f>+TRANSPORTE!G60</f>
        <v>0</v>
      </c>
      <c r="E55" s="397">
        <f>+TRANSPORTE!I60</f>
        <v>0</v>
      </c>
      <c r="F55" s="348">
        <f t="shared" si="26"/>
        <v>0</v>
      </c>
      <c r="G55" s="51">
        <v>15109</v>
      </c>
      <c r="H55" s="351">
        <f t="shared" si="32"/>
        <v>0</v>
      </c>
      <c r="I55" s="348">
        <f t="shared" si="27"/>
        <v>0</v>
      </c>
      <c r="J55" s="350">
        <v>932</v>
      </c>
      <c r="K55" s="351">
        <f t="shared" si="33"/>
        <v>0</v>
      </c>
      <c r="L55" s="352">
        <f t="shared" si="28"/>
        <v>0</v>
      </c>
      <c r="M55" s="350"/>
      <c r="N55" s="351">
        <f t="shared" si="34"/>
        <v>0</v>
      </c>
      <c r="O55" s="350">
        <f t="shared" si="29"/>
        <v>0</v>
      </c>
      <c r="P55" s="350">
        <v>348</v>
      </c>
      <c r="Q55" s="351">
        <f t="shared" si="35"/>
        <v>0</v>
      </c>
      <c r="R55" s="350">
        <f t="shared" si="30"/>
        <v>0</v>
      </c>
      <c r="S55" s="350">
        <v>29</v>
      </c>
      <c r="T55" s="351">
        <f t="shared" si="36"/>
        <v>0</v>
      </c>
      <c r="U55" s="350">
        <f t="shared" si="31"/>
        <v>0</v>
      </c>
      <c r="V55" s="378"/>
      <c r="W55" s="379">
        <f t="shared" si="37"/>
        <v>0</v>
      </c>
    </row>
    <row r="56" spans="2:23" x14ac:dyDescent="0.25">
      <c r="B56" s="404">
        <v>5</v>
      </c>
      <c r="C56" s="404" t="s">
        <v>24</v>
      </c>
      <c r="D56" s="400">
        <f>+TRANSPORTE!G61</f>
        <v>0</v>
      </c>
      <c r="E56" s="397">
        <f>+TRANSPORTE!I61</f>
        <v>0</v>
      </c>
      <c r="F56" s="348">
        <f t="shared" si="26"/>
        <v>0</v>
      </c>
      <c r="G56" s="51">
        <v>9957</v>
      </c>
      <c r="H56" s="351">
        <f t="shared" si="32"/>
        <v>0</v>
      </c>
      <c r="I56" s="348">
        <f t="shared" si="27"/>
        <v>0</v>
      </c>
      <c r="J56" s="350">
        <v>622</v>
      </c>
      <c r="K56" s="351">
        <f t="shared" si="33"/>
        <v>0</v>
      </c>
      <c r="L56" s="352">
        <f t="shared" si="28"/>
        <v>0</v>
      </c>
      <c r="M56" s="350"/>
      <c r="N56" s="351">
        <f t="shared" si="34"/>
        <v>0</v>
      </c>
      <c r="O56" s="350">
        <f t="shared" si="29"/>
        <v>0</v>
      </c>
      <c r="P56" s="350">
        <v>188</v>
      </c>
      <c r="Q56" s="351">
        <f t="shared" si="35"/>
        <v>0</v>
      </c>
      <c r="R56" s="350">
        <f t="shared" si="30"/>
        <v>0</v>
      </c>
      <c r="S56" s="350">
        <v>11</v>
      </c>
      <c r="T56" s="351">
        <f t="shared" si="36"/>
        <v>0</v>
      </c>
      <c r="U56" s="350">
        <f t="shared" si="31"/>
        <v>0</v>
      </c>
      <c r="V56" s="378">
        <v>36</v>
      </c>
      <c r="W56" s="379">
        <f t="shared" si="37"/>
        <v>0</v>
      </c>
    </row>
    <row r="57" spans="2:23" x14ac:dyDescent="0.25">
      <c r="B57" s="404">
        <v>6</v>
      </c>
      <c r="C57" s="404" t="s">
        <v>25</v>
      </c>
      <c r="D57" s="400">
        <f>+TRANSPORTE!G62</f>
        <v>0</v>
      </c>
      <c r="E57" s="397">
        <f>+TRANSPORTE!I62</f>
        <v>0</v>
      </c>
      <c r="F57" s="348">
        <f t="shared" si="26"/>
        <v>0</v>
      </c>
      <c r="G57" s="51">
        <v>3577</v>
      </c>
      <c r="H57" s="351">
        <f t="shared" si="32"/>
        <v>0</v>
      </c>
      <c r="I57" s="348">
        <f t="shared" si="27"/>
        <v>0</v>
      </c>
      <c r="J57" s="350">
        <v>533</v>
      </c>
      <c r="K57" s="351">
        <f t="shared" si="33"/>
        <v>0</v>
      </c>
      <c r="L57" s="352">
        <f t="shared" si="28"/>
        <v>0</v>
      </c>
      <c r="M57" s="350"/>
      <c r="N57" s="351">
        <f t="shared" si="34"/>
        <v>0</v>
      </c>
      <c r="O57" s="350">
        <f t="shared" si="29"/>
        <v>0</v>
      </c>
      <c r="P57" s="350">
        <v>62</v>
      </c>
      <c r="Q57" s="351">
        <f t="shared" si="35"/>
        <v>0</v>
      </c>
      <c r="R57" s="350">
        <f t="shared" si="30"/>
        <v>0</v>
      </c>
      <c r="S57" s="350">
        <v>1</v>
      </c>
      <c r="T57" s="351">
        <f t="shared" si="36"/>
        <v>0</v>
      </c>
      <c r="U57" s="350">
        <f t="shared" si="31"/>
        <v>0</v>
      </c>
      <c r="V57" s="378"/>
      <c r="W57" s="379">
        <f t="shared" si="37"/>
        <v>0</v>
      </c>
    </row>
    <row r="58" spans="2:23" x14ac:dyDescent="0.25">
      <c r="B58" s="404">
        <v>7</v>
      </c>
      <c r="C58" s="404" t="s">
        <v>28</v>
      </c>
      <c r="D58" s="400">
        <f>+TRANSPORTE!G63</f>
        <v>0</v>
      </c>
      <c r="E58" s="397">
        <f>+TRANSPORTE!I63</f>
        <v>0</v>
      </c>
      <c r="F58" s="348">
        <f t="shared" si="26"/>
        <v>0</v>
      </c>
      <c r="G58" s="51">
        <v>4261</v>
      </c>
      <c r="H58" s="351">
        <f t="shared" si="32"/>
        <v>0</v>
      </c>
      <c r="I58" s="348">
        <f t="shared" si="27"/>
        <v>0</v>
      </c>
      <c r="J58" s="350">
        <v>536</v>
      </c>
      <c r="K58" s="351">
        <f t="shared" si="33"/>
        <v>0</v>
      </c>
      <c r="L58" s="352">
        <f t="shared" si="28"/>
        <v>0</v>
      </c>
      <c r="M58" s="350"/>
      <c r="N58" s="351">
        <f t="shared" si="34"/>
        <v>0</v>
      </c>
      <c r="O58" s="350">
        <f t="shared" si="29"/>
        <v>0</v>
      </c>
      <c r="P58" s="350">
        <v>140</v>
      </c>
      <c r="Q58" s="351">
        <f t="shared" si="35"/>
        <v>0</v>
      </c>
      <c r="R58" s="350">
        <f t="shared" si="30"/>
        <v>0</v>
      </c>
      <c r="S58" s="350">
        <v>2</v>
      </c>
      <c r="T58" s="351">
        <f t="shared" si="36"/>
        <v>0</v>
      </c>
      <c r="U58" s="350">
        <f t="shared" si="31"/>
        <v>0</v>
      </c>
      <c r="V58" s="378">
        <v>24</v>
      </c>
      <c r="W58" s="379">
        <f t="shared" si="37"/>
        <v>0</v>
      </c>
    </row>
    <row r="59" spans="2:23" x14ac:dyDescent="0.25">
      <c r="B59" s="404">
        <v>8</v>
      </c>
      <c r="C59" s="404" t="s">
        <v>54</v>
      </c>
      <c r="D59" s="400">
        <f>+TRANSPORTE!G64</f>
        <v>0</v>
      </c>
      <c r="E59" s="397">
        <f>+TRANSPORTE!I64</f>
        <v>0</v>
      </c>
      <c r="F59" s="348">
        <f t="shared" si="26"/>
        <v>0</v>
      </c>
      <c r="G59" s="51">
        <v>1616</v>
      </c>
      <c r="H59" s="351">
        <f t="shared" si="32"/>
        <v>0</v>
      </c>
      <c r="I59" s="348">
        <f t="shared" si="27"/>
        <v>0</v>
      </c>
      <c r="J59" s="350">
        <v>291</v>
      </c>
      <c r="K59" s="351">
        <f t="shared" si="33"/>
        <v>0</v>
      </c>
      <c r="L59" s="352">
        <f t="shared" si="28"/>
        <v>0</v>
      </c>
      <c r="M59" s="350"/>
      <c r="N59" s="351">
        <f t="shared" si="34"/>
        <v>0</v>
      </c>
      <c r="O59" s="350">
        <f t="shared" si="29"/>
        <v>0</v>
      </c>
      <c r="P59" s="350">
        <v>54</v>
      </c>
      <c r="Q59" s="351">
        <f t="shared" si="35"/>
        <v>0</v>
      </c>
      <c r="R59" s="350">
        <f t="shared" si="30"/>
        <v>0</v>
      </c>
      <c r="S59" s="350">
        <v>1</v>
      </c>
      <c r="T59" s="351">
        <f t="shared" si="36"/>
        <v>0</v>
      </c>
      <c r="U59" s="350">
        <f t="shared" si="31"/>
        <v>0</v>
      </c>
      <c r="V59" s="378"/>
      <c r="W59" s="379">
        <f t="shared" si="37"/>
        <v>0</v>
      </c>
    </row>
    <row r="60" spans="2:23" x14ac:dyDescent="0.25">
      <c r="B60" s="404">
        <v>9</v>
      </c>
      <c r="C60" s="404" t="s">
        <v>55</v>
      </c>
      <c r="D60" s="400">
        <f>+TRANSPORTE!G65</f>
        <v>0</v>
      </c>
      <c r="E60" s="397">
        <f>+TRANSPORTE!I65</f>
        <v>0</v>
      </c>
      <c r="F60" s="348">
        <f t="shared" si="26"/>
        <v>0</v>
      </c>
      <c r="G60" s="51">
        <v>1032</v>
      </c>
      <c r="H60" s="351">
        <f t="shared" si="32"/>
        <v>0</v>
      </c>
      <c r="I60" s="348">
        <f t="shared" si="27"/>
        <v>0</v>
      </c>
      <c r="J60" s="350">
        <v>252</v>
      </c>
      <c r="K60" s="351">
        <f t="shared" si="33"/>
        <v>0</v>
      </c>
      <c r="L60" s="352">
        <f t="shared" si="28"/>
        <v>0</v>
      </c>
      <c r="M60" s="350"/>
      <c r="N60" s="351">
        <f t="shared" si="34"/>
        <v>0</v>
      </c>
      <c r="O60" s="350">
        <f t="shared" si="29"/>
        <v>0</v>
      </c>
      <c r="P60" s="350"/>
      <c r="Q60" s="351">
        <f t="shared" si="35"/>
        <v>0</v>
      </c>
      <c r="R60" s="350">
        <f t="shared" si="30"/>
        <v>0</v>
      </c>
      <c r="S60" s="350"/>
      <c r="T60" s="351">
        <f t="shared" si="36"/>
        <v>0</v>
      </c>
      <c r="U60" s="350">
        <f t="shared" si="31"/>
        <v>0</v>
      </c>
      <c r="V60" s="378"/>
      <c r="W60" s="379">
        <f t="shared" si="37"/>
        <v>0</v>
      </c>
    </row>
    <row r="61" spans="2:23" x14ac:dyDescent="0.25">
      <c r="B61" s="404">
        <v>10</v>
      </c>
      <c r="C61" s="404" t="s">
        <v>56</v>
      </c>
      <c r="D61" s="400">
        <f>+TRANSPORTE!G66</f>
        <v>0</v>
      </c>
      <c r="E61" s="397">
        <f>+TRANSPORTE!I66</f>
        <v>0</v>
      </c>
      <c r="F61" s="348">
        <f t="shared" si="26"/>
        <v>0</v>
      </c>
      <c r="G61" s="51">
        <v>4205</v>
      </c>
      <c r="H61" s="351">
        <f t="shared" si="32"/>
        <v>0</v>
      </c>
      <c r="I61" s="348">
        <f t="shared" si="27"/>
        <v>0</v>
      </c>
      <c r="J61" s="350">
        <v>432</v>
      </c>
      <c r="K61" s="351">
        <f t="shared" si="33"/>
        <v>0</v>
      </c>
      <c r="L61" s="352">
        <f t="shared" si="28"/>
        <v>0</v>
      </c>
      <c r="M61" s="350"/>
      <c r="N61" s="351">
        <f t="shared" si="34"/>
        <v>0</v>
      </c>
      <c r="O61" s="350">
        <f t="shared" si="29"/>
        <v>0</v>
      </c>
      <c r="P61" s="350">
        <v>77</v>
      </c>
      <c r="Q61" s="351">
        <f t="shared" si="35"/>
        <v>0</v>
      </c>
      <c r="R61" s="350">
        <f t="shared" si="30"/>
        <v>0</v>
      </c>
      <c r="S61" s="350">
        <v>3</v>
      </c>
      <c r="T61" s="351">
        <f t="shared" si="36"/>
        <v>0</v>
      </c>
      <c r="U61" s="350">
        <f t="shared" si="31"/>
        <v>0</v>
      </c>
      <c r="V61" s="378">
        <v>24</v>
      </c>
      <c r="W61" s="379">
        <f t="shared" si="37"/>
        <v>0</v>
      </c>
    </row>
    <row r="62" spans="2:23" x14ac:dyDescent="0.25">
      <c r="B62" s="404">
        <v>11</v>
      </c>
      <c r="C62" s="404" t="s">
        <v>26</v>
      </c>
      <c r="D62" s="400">
        <f>+TRANSPORTE!G67</f>
        <v>0</v>
      </c>
      <c r="E62" s="397">
        <f>+TRANSPORTE!I67</f>
        <v>0</v>
      </c>
      <c r="F62" s="348">
        <f t="shared" si="26"/>
        <v>0</v>
      </c>
      <c r="G62" s="51">
        <v>3634</v>
      </c>
      <c r="H62" s="351">
        <f t="shared" si="32"/>
        <v>0</v>
      </c>
      <c r="I62" s="348">
        <f t="shared" si="27"/>
        <v>0</v>
      </c>
      <c r="J62" s="350">
        <v>534</v>
      </c>
      <c r="K62" s="351">
        <f t="shared" si="33"/>
        <v>0</v>
      </c>
      <c r="L62" s="352">
        <f t="shared" si="28"/>
        <v>0</v>
      </c>
      <c r="M62" s="350"/>
      <c r="N62" s="351">
        <f t="shared" si="34"/>
        <v>0</v>
      </c>
      <c r="O62" s="350">
        <f t="shared" si="29"/>
        <v>0</v>
      </c>
      <c r="P62" s="350"/>
      <c r="Q62" s="351">
        <f t="shared" si="35"/>
        <v>0</v>
      </c>
      <c r="R62" s="350">
        <f t="shared" si="30"/>
        <v>0</v>
      </c>
      <c r="S62" s="350">
        <v>5</v>
      </c>
      <c r="T62" s="351">
        <f t="shared" si="36"/>
        <v>0</v>
      </c>
      <c r="U62" s="350">
        <f t="shared" si="31"/>
        <v>0</v>
      </c>
      <c r="V62" s="378">
        <v>24</v>
      </c>
      <c r="W62" s="379">
        <f t="shared" si="37"/>
        <v>0</v>
      </c>
    </row>
    <row r="63" spans="2:23" x14ac:dyDescent="0.25">
      <c r="B63" s="404">
        <v>12</v>
      </c>
      <c r="C63" s="404" t="s">
        <v>57</v>
      </c>
      <c r="D63" s="400">
        <f>+TRANSPORTE!G68</f>
        <v>0</v>
      </c>
      <c r="E63" s="397">
        <f>+TRANSPORTE!I68</f>
        <v>0</v>
      </c>
      <c r="F63" s="348">
        <f t="shared" si="26"/>
        <v>0</v>
      </c>
      <c r="G63" s="51">
        <v>1917</v>
      </c>
      <c r="H63" s="351">
        <f t="shared" si="32"/>
        <v>0</v>
      </c>
      <c r="I63" s="348">
        <f t="shared" si="27"/>
        <v>0</v>
      </c>
      <c r="J63" s="350">
        <v>186</v>
      </c>
      <c r="K63" s="351">
        <f t="shared" si="33"/>
        <v>0</v>
      </c>
      <c r="L63" s="352">
        <f t="shared" si="28"/>
        <v>0</v>
      </c>
      <c r="M63" s="350"/>
      <c r="N63" s="351">
        <f t="shared" si="34"/>
        <v>0</v>
      </c>
      <c r="O63" s="350">
        <f t="shared" si="29"/>
        <v>0</v>
      </c>
      <c r="P63" s="350">
        <v>91</v>
      </c>
      <c r="Q63" s="351">
        <f t="shared" si="35"/>
        <v>0</v>
      </c>
      <c r="R63" s="350">
        <f t="shared" si="30"/>
        <v>0</v>
      </c>
      <c r="S63" s="350"/>
      <c r="T63" s="351">
        <f t="shared" si="36"/>
        <v>0</v>
      </c>
      <c r="U63" s="350">
        <f t="shared" si="31"/>
        <v>0</v>
      </c>
      <c r="V63" s="378"/>
      <c r="W63" s="379">
        <f t="shared" si="37"/>
        <v>0</v>
      </c>
    </row>
    <row r="64" spans="2:23" x14ac:dyDescent="0.25">
      <c r="B64" s="404">
        <v>13</v>
      </c>
      <c r="C64" s="404" t="s">
        <v>58</v>
      </c>
      <c r="D64" s="400">
        <f>+TRANSPORTE!G69</f>
        <v>0</v>
      </c>
      <c r="E64" s="397">
        <f>+TRANSPORTE!I69</f>
        <v>0</v>
      </c>
      <c r="F64" s="348">
        <f t="shared" si="26"/>
        <v>0</v>
      </c>
      <c r="G64" s="51">
        <v>3846</v>
      </c>
      <c r="H64" s="351">
        <f t="shared" si="32"/>
        <v>0</v>
      </c>
      <c r="I64" s="348">
        <f t="shared" si="27"/>
        <v>0</v>
      </c>
      <c r="J64" s="350">
        <v>945</v>
      </c>
      <c r="K64" s="351">
        <f t="shared" si="33"/>
        <v>0</v>
      </c>
      <c r="L64" s="352">
        <f t="shared" si="28"/>
        <v>0</v>
      </c>
      <c r="M64" s="350"/>
      <c r="N64" s="351">
        <f t="shared" si="34"/>
        <v>0</v>
      </c>
      <c r="O64" s="350">
        <f t="shared" si="29"/>
        <v>0</v>
      </c>
      <c r="P64" s="350">
        <v>94</v>
      </c>
      <c r="Q64" s="351">
        <f t="shared" si="35"/>
        <v>0</v>
      </c>
      <c r="R64" s="350">
        <f t="shared" si="30"/>
        <v>0</v>
      </c>
      <c r="S64" s="350">
        <v>11</v>
      </c>
      <c r="T64" s="351">
        <f t="shared" si="36"/>
        <v>0</v>
      </c>
      <c r="U64" s="350">
        <f t="shared" si="31"/>
        <v>0</v>
      </c>
      <c r="V64" s="378">
        <v>36</v>
      </c>
      <c r="W64" s="379">
        <f t="shared" si="37"/>
        <v>0</v>
      </c>
    </row>
    <row r="65" spans="2:23" x14ac:dyDescent="0.25">
      <c r="B65" s="404">
        <v>14</v>
      </c>
      <c r="C65" s="404" t="s">
        <v>15</v>
      </c>
      <c r="D65" s="400">
        <f>+TRANSPORTE!G70</f>
        <v>0</v>
      </c>
      <c r="E65" s="397">
        <f>+TRANSPORTE!I70</f>
        <v>0</v>
      </c>
      <c r="F65" s="348">
        <f t="shared" si="26"/>
        <v>0</v>
      </c>
      <c r="G65" s="51">
        <v>78526</v>
      </c>
      <c r="H65" s="351">
        <f t="shared" si="32"/>
        <v>0</v>
      </c>
      <c r="I65" s="348">
        <f t="shared" si="27"/>
        <v>0</v>
      </c>
      <c r="J65" s="350">
        <v>5729</v>
      </c>
      <c r="K65" s="351">
        <f t="shared" si="33"/>
        <v>0</v>
      </c>
      <c r="L65" s="352">
        <f t="shared" si="28"/>
        <v>0</v>
      </c>
      <c r="M65" s="350">
        <v>268</v>
      </c>
      <c r="N65" s="351">
        <f t="shared" si="34"/>
        <v>0</v>
      </c>
      <c r="O65" s="350">
        <f t="shared" si="29"/>
        <v>0</v>
      </c>
      <c r="P65" s="350">
        <v>40</v>
      </c>
      <c r="Q65" s="351">
        <f t="shared" si="35"/>
        <v>0</v>
      </c>
      <c r="R65" s="350">
        <f t="shared" si="30"/>
        <v>0</v>
      </c>
      <c r="S65" s="350">
        <v>91</v>
      </c>
      <c r="T65" s="351">
        <f t="shared" si="36"/>
        <v>0</v>
      </c>
      <c r="U65" s="350">
        <f t="shared" si="31"/>
        <v>0</v>
      </c>
      <c r="V65" s="378">
        <v>272</v>
      </c>
      <c r="W65" s="379">
        <f t="shared" si="37"/>
        <v>0</v>
      </c>
    </row>
    <row r="66" spans="2:23" x14ac:dyDescent="0.25">
      <c r="B66" s="404">
        <v>15</v>
      </c>
      <c r="C66" s="404" t="s">
        <v>59</v>
      </c>
      <c r="D66" s="400">
        <f>+TRANSPORTE!G71</f>
        <v>0</v>
      </c>
      <c r="E66" s="397">
        <f>+TRANSPORTE!I71</f>
        <v>0</v>
      </c>
      <c r="F66" s="348">
        <f t="shared" si="26"/>
        <v>0</v>
      </c>
      <c r="G66" s="51">
        <v>61</v>
      </c>
      <c r="H66" s="351">
        <f t="shared" si="32"/>
        <v>0</v>
      </c>
      <c r="I66" s="348">
        <f t="shared" si="27"/>
        <v>0</v>
      </c>
      <c r="J66" s="350">
        <v>48</v>
      </c>
      <c r="K66" s="351">
        <f t="shared" si="33"/>
        <v>0</v>
      </c>
      <c r="L66" s="352">
        <f t="shared" si="28"/>
        <v>0</v>
      </c>
      <c r="M66" s="350"/>
      <c r="N66" s="351">
        <f t="shared" si="34"/>
        <v>0</v>
      </c>
      <c r="O66" s="350">
        <f t="shared" si="29"/>
        <v>0</v>
      </c>
      <c r="P66" s="350"/>
      <c r="Q66" s="351">
        <f t="shared" si="35"/>
        <v>0</v>
      </c>
      <c r="R66" s="350">
        <f t="shared" si="30"/>
        <v>0</v>
      </c>
      <c r="S66" s="350"/>
      <c r="T66" s="351">
        <f t="shared" si="36"/>
        <v>0</v>
      </c>
      <c r="U66" s="350">
        <f t="shared" si="31"/>
        <v>0</v>
      </c>
      <c r="V66" s="378"/>
      <c r="W66" s="379">
        <f t="shared" si="37"/>
        <v>0</v>
      </c>
    </row>
    <row r="67" spans="2:23" x14ac:dyDescent="0.25">
      <c r="B67" s="404">
        <v>16</v>
      </c>
      <c r="C67" s="404" t="s">
        <v>60</v>
      </c>
      <c r="D67" s="400">
        <f>+TRANSPORTE!G72</f>
        <v>0</v>
      </c>
      <c r="E67" s="397">
        <f>+TRANSPORTE!I72</f>
        <v>0</v>
      </c>
      <c r="F67" s="348">
        <f t="shared" si="26"/>
        <v>0</v>
      </c>
      <c r="G67" s="51">
        <v>475</v>
      </c>
      <c r="H67" s="351">
        <f t="shared" si="32"/>
        <v>0</v>
      </c>
      <c r="I67" s="348">
        <f t="shared" si="27"/>
        <v>0</v>
      </c>
      <c r="J67" s="350">
        <v>96</v>
      </c>
      <c r="K67" s="351">
        <f t="shared" si="33"/>
        <v>0</v>
      </c>
      <c r="L67" s="352">
        <f t="shared" si="28"/>
        <v>0</v>
      </c>
      <c r="M67" s="350"/>
      <c r="N67" s="351">
        <f t="shared" si="34"/>
        <v>0</v>
      </c>
      <c r="O67" s="350">
        <f t="shared" si="29"/>
        <v>0</v>
      </c>
      <c r="P67" s="350"/>
      <c r="Q67" s="351">
        <f t="shared" si="35"/>
        <v>0</v>
      </c>
      <c r="R67" s="350">
        <f t="shared" si="30"/>
        <v>0</v>
      </c>
      <c r="S67" s="350"/>
      <c r="T67" s="351">
        <f t="shared" si="36"/>
        <v>0</v>
      </c>
      <c r="U67" s="350">
        <f t="shared" si="31"/>
        <v>0</v>
      </c>
      <c r="V67" s="378"/>
      <c r="W67" s="379">
        <f t="shared" si="37"/>
        <v>0</v>
      </c>
    </row>
    <row r="68" spans="2:23" x14ac:dyDescent="0.25">
      <c r="B68" s="404">
        <v>17</v>
      </c>
      <c r="C68" s="404" t="s">
        <v>29</v>
      </c>
      <c r="D68" s="400">
        <f>+TRANSPORTE!G73</f>
        <v>0</v>
      </c>
      <c r="E68" s="397">
        <f>+TRANSPORTE!I73</f>
        <v>0</v>
      </c>
      <c r="F68" s="348">
        <f t="shared" si="26"/>
        <v>0</v>
      </c>
      <c r="G68" s="51">
        <v>4285</v>
      </c>
      <c r="H68" s="351">
        <f t="shared" si="32"/>
        <v>0</v>
      </c>
      <c r="I68" s="348">
        <f t="shared" si="27"/>
        <v>0</v>
      </c>
      <c r="J68" s="350">
        <v>475</v>
      </c>
      <c r="K68" s="351">
        <f t="shared" si="33"/>
        <v>0</v>
      </c>
      <c r="L68" s="352">
        <f t="shared" si="28"/>
        <v>0</v>
      </c>
      <c r="M68" s="350"/>
      <c r="N68" s="351">
        <f t="shared" si="34"/>
        <v>0</v>
      </c>
      <c r="O68" s="350">
        <f t="shared" si="29"/>
        <v>0</v>
      </c>
      <c r="P68" s="350">
        <v>110</v>
      </c>
      <c r="Q68" s="351">
        <f t="shared" si="35"/>
        <v>0</v>
      </c>
      <c r="R68" s="350">
        <f t="shared" si="30"/>
        <v>0</v>
      </c>
      <c r="S68" s="350">
        <v>9</v>
      </c>
      <c r="T68" s="351">
        <f t="shared" si="36"/>
        <v>0</v>
      </c>
      <c r="U68" s="350">
        <f t="shared" si="31"/>
        <v>0</v>
      </c>
      <c r="V68" s="378">
        <v>24</v>
      </c>
      <c r="W68" s="379">
        <f t="shared" si="37"/>
        <v>0</v>
      </c>
    </row>
    <row r="69" spans="2:23" x14ac:dyDescent="0.25">
      <c r="B69" s="404">
        <v>18</v>
      </c>
      <c r="C69" s="404" t="s">
        <v>61</v>
      </c>
      <c r="D69" s="400">
        <f>+TRANSPORTE!G74</f>
        <v>0</v>
      </c>
      <c r="E69" s="397">
        <f>+TRANSPORTE!I74</f>
        <v>0</v>
      </c>
      <c r="F69" s="348">
        <f t="shared" si="26"/>
        <v>0</v>
      </c>
      <c r="G69" s="51">
        <v>1813</v>
      </c>
      <c r="H69" s="351">
        <f t="shared" si="32"/>
        <v>0</v>
      </c>
      <c r="I69" s="348">
        <f t="shared" si="27"/>
        <v>0</v>
      </c>
      <c r="J69" s="350">
        <v>313</v>
      </c>
      <c r="K69" s="351">
        <f t="shared" si="33"/>
        <v>0</v>
      </c>
      <c r="L69" s="352">
        <f t="shared" si="28"/>
        <v>0</v>
      </c>
      <c r="M69" s="350"/>
      <c r="N69" s="351">
        <f t="shared" si="34"/>
        <v>0</v>
      </c>
      <c r="O69" s="350">
        <f t="shared" si="29"/>
        <v>0</v>
      </c>
      <c r="P69" s="350"/>
      <c r="Q69" s="351">
        <f t="shared" si="35"/>
        <v>0</v>
      </c>
      <c r="R69" s="350">
        <f t="shared" si="30"/>
        <v>0</v>
      </c>
      <c r="S69" s="350"/>
      <c r="T69" s="351">
        <f t="shared" si="36"/>
        <v>0</v>
      </c>
      <c r="U69" s="350">
        <f t="shared" si="31"/>
        <v>0</v>
      </c>
      <c r="V69" s="378">
        <v>24</v>
      </c>
      <c r="W69" s="379">
        <f t="shared" si="37"/>
        <v>0</v>
      </c>
    </row>
    <row r="70" spans="2:23" x14ac:dyDescent="0.25">
      <c r="B70" s="404">
        <v>19</v>
      </c>
      <c r="C70" s="404" t="s">
        <v>62</v>
      </c>
      <c r="D70" s="400">
        <f>+TRANSPORTE!G75</f>
        <v>0</v>
      </c>
      <c r="E70" s="397">
        <f>+TRANSPORTE!I75</f>
        <v>0</v>
      </c>
      <c r="F70" s="348">
        <f t="shared" si="26"/>
        <v>0</v>
      </c>
      <c r="G70" s="51">
        <v>3599</v>
      </c>
      <c r="H70" s="351">
        <f t="shared" si="32"/>
        <v>0</v>
      </c>
      <c r="I70" s="348">
        <f t="shared" si="27"/>
        <v>0</v>
      </c>
      <c r="J70" s="350">
        <v>636</v>
      </c>
      <c r="K70" s="351">
        <f t="shared" si="33"/>
        <v>0</v>
      </c>
      <c r="L70" s="352">
        <f t="shared" si="28"/>
        <v>0</v>
      </c>
      <c r="M70" s="350"/>
      <c r="N70" s="351">
        <f t="shared" si="34"/>
        <v>0</v>
      </c>
      <c r="O70" s="350">
        <f t="shared" si="29"/>
        <v>0</v>
      </c>
      <c r="P70" s="350">
        <v>65</v>
      </c>
      <c r="Q70" s="351">
        <f t="shared" si="35"/>
        <v>0</v>
      </c>
      <c r="R70" s="350">
        <f t="shared" si="30"/>
        <v>0</v>
      </c>
      <c r="S70" s="350">
        <v>4</v>
      </c>
      <c r="T70" s="351">
        <f t="shared" si="36"/>
        <v>0</v>
      </c>
      <c r="U70" s="350">
        <f t="shared" si="31"/>
        <v>0</v>
      </c>
      <c r="V70" s="378">
        <v>24</v>
      </c>
      <c r="W70" s="379">
        <f t="shared" si="37"/>
        <v>0</v>
      </c>
    </row>
    <row r="71" spans="2:23" x14ac:dyDescent="0.25">
      <c r="B71" s="404">
        <v>20</v>
      </c>
      <c r="C71" s="404" t="s">
        <v>63</v>
      </c>
      <c r="D71" s="400">
        <f>+TRANSPORTE!G76</f>
        <v>0</v>
      </c>
      <c r="E71" s="397">
        <f>+TRANSPORTE!I76</f>
        <v>0</v>
      </c>
      <c r="F71" s="348">
        <f t="shared" si="26"/>
        <v>0</v>
      </c>
      <c r="G71" s="51">
        <v>4254</v>
      </c>
      <c r="H71" s="351">
        <f t="shared" si="32"/>
        <v>0</v>
      </c>
      <c r="I71" s="348">
        <f t="shared" si="27"/>
        <v>0</v>
      </c>
      <c r="J71" s="350">
        <v>858</v>
      </c>
      <c r="K71" s="351">
        <f t="shared" si="33"/>
        <v>0</v>
      </c>
      <c r="L71" s="352">
        <f t="shared" si="28"/>
        <v>0</v>
      </c>
      <c r="M71" s="350"/>
      <c r="N71" s="351">
        <f t="shared" si="34"/>
        <v>0</v>
      </c>
      <c r="O71" s="350">
        <f t="shared" si="29"/>
        <v>0</v>
      </c>
      <c r="P71" s="350">
        <v>128</v>
      </c>
      <c r="Q71" s="351">
        <f t="shared" si="35"/>
        <v>0</v>
      </c>
      <c r="R71" s="350">
        <f t="shared" si="30"/>
        <v>0</v>
      </c>
      <c r="S71" s="350">
        <v>14</v>
      </c>
      <c r="T71" s="351">
        <f t="shared" si="36"/>
        <v>0</v>
      </c>
      <c r="U71" s="350">
        <f t="shared" si="31"/>
        <v>0</v>
      </c>
      <c r="V71" s="378">
        <v>48</v>
      </c>
      <c r="W71" s="379">
        <f t="shared" si="37"/>
        <v>0</v>
      </c>
    </row>
    <row r="72" spans="2:23" x14ac:dyDescent="0.25">
      <c r="B72" s="404">
        <v>21</v>
      </c>
      <c r="C72" s="404" t="s">
        <v>20</v>
      </c>
      <c r="D72" s="400">
        <f>+TRANSPORTE!G77</f>
        <v>0</v>
      </c>
      <c r="E72" s="397">
        <f>+TRANSPORTE!I77</f>
        <v>0</v>
      </c>
      <c r="F72" s="348">
        <f t="shared" si="26"/>
        <v>0</v>
      </c>
      <c r="G72" s="51">
        <v>3480</v>
      </c>
      <c r="H72" s="351">
        <f t="shared" si="32"/>
        <v>0</v>
      </c>
      <c r="I72" s="348">
        <f t="shared" si="27"/>
        <v>0</v>
      </c>
      <c r="J72" s="350">
        <v>483</v>
      </c>
      <c r="K72" s="351">
        <f t="shared" si="33"/>
        <v>0</v>
      </c>
      <c r="L72" s="352">
        <f t="shared" si="28"/>
        <v>0</v>
      </c>
      <c r="M72" s="350"/>
      <c r="N72" s="351">
        <f t="shared" si="34"/>
        <v>0</v>
      </c>
      <c r="O72" s="350">
        <f t="shared" si="29"/>
        <v>0</v>
      </c>
      <c r="P72" s="350">
        <v>110</v>
      </c>
      <c r="Q72" s="351">
        <f t="shared" si="35"/>
        <v>0</v>
      </c>
      <c r="R72" s="350">
        <f t="shared" si="30"/>
        <v>0</v>
      </c>
      <c r="S72" s="350">
        <v>3</v>
      </c>
      <c r="T72" s="351">
        <f t="shared" si="36"/>
        <v>0</v>
      </c>
      <c r="U72" s="350">
        <f t="shared" si="31"/>
        <v>0</v>
      </c>
      <c r="V72" s="378">
        <v>24</v>
      </c>
      <c r="W72" s="379">
        <f t="shared" si="37"/>
        <v>0</v>
      </c>
    </row>
    <row r="73" spans="2:23" x14ac:dyDescent="0.25">
      <c r="B73" s="404">
        <v>22</v>
      </c>
      <c r="C73" s="404" t="s">
        <v>64</v>
      </c>
      <c r="D73" s="400">
        <f>+TRANSPORTE!G78</f>
        <v>0</v>
      </c>
      <c r="E73" s="397">
        <f>+TRANSPORTE!I78</f>
        <v>0</v>
      </c>
      <c r="F73" s="348">
        <f t="shared" si="26"/>
        <v>0</v>
      </c>
      <c r="G73" s="51">
        <v>5557</v>
      </c>
      <c r="H73" s="351">
        <f t="shared" si="32"/>
        <v>0</v>
      </c>
      <c r="I73" s="348">
        <f t="shared" si="27"/>
        <v>0</v>
      </c>
      <c r="J73" s="350">
        <v>893</v>
      </c>
      <c r="K73" s="351">
        <f t="shared" si="33"/>
        <v>0</v>
      </c>
      <c r="L73" s="352">
        <f t="shared" si="28"/>
        <v>0</v>
      </c>
      <c r="M73" s="350"/>
      <c r="N73" s="351">
        <f t="shared" si="34"/>
        <v>0</v>
      </c>
      <c r="O73" s="350">
        <f t="shared" si="29"/>
        <v>0</v>
      </c>
      <c r="P73" s="350">
        <v>150</v>
      </c>
      <c r="Q73" s="351">
        <f t="shared" si="35"/>
        <v>0</v>
      </c>
      <c r="R73" s="350">
        <f t="shared" si="30"/>
        <v>0</v>
      </c>
      <c r="S73" s="350">
        <v>6</v>
      </c>
      <c r="T73" s="351">
        <f t="shared" si="36"/>
        <v>0</v>
      </c>
      <c r="U73" s="350">
        <f t="shared" si="31"/>
        <v>0</v>
      </c>
      <c r="V73" s="378">
        <v>36</v>
      </c>
      <c r="W73" s="379">
        <f t="shared" si="37"/>
        <v>0</v>
      </c>
    </row>
    <row r="74" spans="2:23" x14ac:dyDescent="0.25">
      <c r="B74" s="404">
        <v>23</v>
      </c>
      <c r="C74" s="404" t="s">
        <v>65</v>
      </c>
      <c r="D74" s="400">
        <f>+TRANSPORTE!G79</f>
        <v>0</v>
      </c>
      <c r="E74" s="397">
        <f>+TRANSPORTE!I79</f>
        <v>0</v>
      </c>
      <c r="F74" s="348">
        <f t="shared" si="26"/>
        <v>0</v>
      </c>
      <c r="G74" s="51">
        <v>504</v>
      </c>
      <c r="H74" s="351">
        <f t="shared" si="32"/>
        <v>0</v>
      </c>
      <c r="I74" s="348">
        <f t="shared" si="27"/>
        <v>0</v>
      </c>
      <c r="J74" s="350">
        <v>28</v>
      </c>
      <c r="K74" s="351">
        <f t="shared" si="33"/>
        <v>0</v>
      </c>
      <c r="L74" s="352">
        <f t="shared" si="28"/>
        <v>0</v>
      </c>
      <c r="M74" s="350"/>
      <c r="N74" s="351">
        <f t="shared" si="34"/>
        <v>0</v>
      </c>
      <c r="O74" s="350">
        <f t="shared" si="29"/>
        <v>0</v>
      </c>
      <c r="P74" s="350"/>
      <c r="Q74" s="351">
        <f t="shared" si="35"/>
        <v>0</v>
      </c>
      <c r="R74" s="350">
        <f t="shared" si="30"/>
        <v>0</v>
      </c>
      <c r="S74" s="350">
        <v>1</v>
      </c>
      <c r="T74" s="351">
        <f t="shared" si="36"/>
        <v>0</v>
      </c>
      <c r="U74" s="350">
        <f t="shared" si="31"/>
        <v>0</v>
      </c>
      <c r="V74" s="378"/>
      <c r="W74" s="379">
        <f t="shared" si="37"/>
        <v>0</v>
      </c>
    </row>
    <row r="75" spans="2:23" x14ac:dyDescent="0.25">
      <c r="B75" s="404">
        <v>24</v>
      </c>
      <c r="C75" s="404" t="s">
        <v>66</v>
      </c>
      <c r="D75" s="400">
        <f>+TRANSPORTE!G80</f>
        <v>0</v>
      </c>
      <c r="E75" s="397">
        <f>+TRANSPORTE!I80</f>
        <v>0</v>
      </c>
      <c r="F75" s="348">
        <f t="shared" si="26"/>
        <v>0</v>
      </c>
      <c r="G75" s="51">
        <v>4770</v>
      </c>
      <c r="H75" s="351">
        <f t="shared" si="32"/>
        <v>0</v>
      </c>
      <c r="I75" s="348">
        <f t="shared" si="27"/>
        <v>0</v>
      </c>
      <c r="J75" s="350">
        <v>322</v>
      </c>
      <c r="K75" s="351">
        <f t="shared" si="33"/>
        <v>0</v>
      </c>
      <c r="L75" s="352">
        <f t="shared" si="28"/>
        <v>0</v>
      </c>
      <c r="M75" s="350"/>
      <c r="N75" s="351">
        <f t="shared" si="34"/>
        <v>0</v>
      </c>
      <c r="O75" s="350">
        <f t="shared" si="29"/>
        <v>0</v>
      </c>
      <c r="P75" s="350">
        <v>79</v>
      </c>
      <c r="Q75" s="351">
        <f t="shared" si="35"/>
        <v>0</v>
      </c>
      <c r="R75" s="350">
        <f t="shared" si="30"/>
        <v>0</v>
      </c>
      <c r="S75" s="350"/>
      <c r="T75" s="351">
        <f t="shared" si="36"/>
        <v>0</v>
      </c>
      <c r="U75" s="350">
        <f t="shared" si="31"/>
        <v>0</v>
      </c>
      <c r="V75" s="378">
        <v>12</v>
      </c>
      <c r="W75" s="379">
        <f t="shared" si="37"/>
        <v>0</v>
      </c>
    </row>
    <row r="76" spans="2:23" x14ac:dyDescent="0.25">
      <c r="B76" s="404">
        <v>25</v>
      </c>
      <c r="C76" s="404" t="s">
        <v>67</v>
      </c>
      <c r="D76" s="400">
        <f>+TRANSPORTE!G81</f>
        <v>0</v>
      </c>
      <c r="E76" s="397">
        <f>+TRANSPORTE!I81</f>
        <v>0</v>
      </c>
      <c r="F76" s="348">
        <f t="shared" si="26"/>
        <v>0</v>
      </c>
      <c r="G76" s="51">
        <v>5508</v>
      </c>
      <c r="H76" s="351">
        <f t="shared" si="32"/>
        <v>0</v>
      </c>
      <c r="I76" s="348">
        <f t="shared" si="27"/>
        <v>0</v>
      </c>
      <c r="J76" s="350">
        <v>736</v>
      </c>
      <c r="K76" s="351">
        <f t="shared" si="33"/>
        <v>0</v>
      </c>
      <c r="L76" s="352">
        <f t="shared" si="28"/>
        <v>0</v>
      </c>
      <c r="M76" s="350"/>
      <c r="N76" s="351">
        <f t="shared" si="34"/>
        <v>0</v>
      </c>
      <c r="O76" s="350">
        <f t="shared" si="29"/>
        <v>0</v>
      </c>
      <c r="P76" s="350"/>
      <c r="Q76" s="351">
        <f t="shared" si="35"/>
        <v>0</v>
      </c>
      <c r="R76" s="350">
        <f t="shared" si="30"/>
        <v>0</v>
      </c>
      <c r="S76" s="350">
        <v>7</v>
      </c>
      <c r="T76" s="351">
        <f t="shared" si="36"/>
        <v>0</v>
      </c>
      <c r="U76" s="350">
        <f t="shared" si="31"/>
        <v>0</v>
      </c>
      <c r="V76" s="378">
        <v>12</v>
      </c>
      <c r="W76" s="379">
        <f t="shared" si="37"/>
        <v>0</v>
      </c>
    </row>
    <row r="77" spans="2:23" x14ac:dyDescent="0.25">
      <c r="B77" s="404">
        <v>26</v>
      </c>
      <c r="C77" s="404" t="s">
        <v>68</v>
      </c>
      <c r="D77" s="400">
        <f>+TRANSPORTE!G82</f>
        <v>0</v>
      </c>
      <c r="E77" s="397">
        <f>+TRANSPORTE!I82</f>
        <v>0</v>
      </c>
      <c r="F77" s="348">
        <f t="shared" si="26"/>
        <v>0</v>
      </c>
      <c r="G77" s="51">
        <v>357</v>
      </c>
      <c r="H77" s="351">
        <f t="shared" si="32"/>
        <v>0</v>
      </c>
      <c r="I77" s="348">
        <f t="shared" si="27"/>
        <v>0</v>
      </c>
      <c r="J77" s="350">
        <v>46</v>
      </c>
      <c r="K77" s="351">
        <f t="shared" si="33"/>
        <v>0</v>
      </c>
      <c r="L77" s="352">
        <f t="shared" si="28"/>
        <v>0</v>
      </c>
      <c r="M77" s="350"/>
      <c r="N77" s="351">
        <f t="shared" si="34"/>
        <v>0</v>
      </c>
      <c r="O77" s="350">
        <f t="shared" si="29"/>
        <v>0</v>
      </c>
      <c r="P77" s="350">
        <v>26</v>
      </c>
      <c r="Q77" s="351">
        <f t="shared" si="35"/>
        <v>0</v>
      </c>
      <c r="R77" s="350">
        <f t="shared" si="30"/>
        <v>0</v>
      </c>
      <c r="S77" s="350"/>
      <c r="T77" s="351">
        <f t="shared" si="36"/>
        <v>0</v>
      </c>
      <c r="U77" s="350">
        <f t="shared" si="31"/>
        <v>0</v>
      </c>
      <c r="V77" s="378"/>
      <c r="W77" s="379">
        <f t="shared" si="37"/>
        <v>0</v>
      </c>
    </row>
    <row r="78" spans="2:23" x14ac:dyDescent="0.25">
      <c r="B78" s="404">
        <v>27</v>
      </c>
      <c r="C78" s="404" t="s">
        <v>21</v>
      </c>
      <c r="D78" s="400">
        <f>+TRANSPORTE!G83</f>
        <v>0</v>
      </c>
      <c r="E78" s="397">
        <f>+TRANSPORTE!I83</f>
        <v>0</v>
      </c>
      <c r="F78" s="348">
        <f t="shared" si="26"/>
        <v>0</v>
      </c>
      <c r="G78" s="51">
        <v>10955</v>
      </c>
      <c r="H78" s="351">
        <f t="shared" si="32"/>
        <v>0</v>
      </c>
      <c r="I78" s="348">
        <f t="shared" si="27"/>
        <v>0</v>
      </c>
      <c r="J78" s="350">
        <v>1224</v>
      </c>
      <c r="K78" s="351">
        <f t="shared" si="33"/>
        <v>0</v>
      </c>
      <c r="L78" s="352">
        <f t="shared" si="28"/>
        <v>0</v>
      </c>
      <c r="M78" s="350"/>
      <c r="N78" s="351">
        <f t="shared" si="34"/>
        <v>0</v>
      </c>
      <c r="O78" s="350">
        <f t="shared" si="29"/>
        <v>0</v>
      </c>
      <c r="P78" s="350">
        <v>73</v>
      </c>
      <c r="Q78" s="351">
        <f t="shared" si="35"/>
        <v>0</v>
      </c>
      <c r="R78" s="350">
        <f t="shared" si="30"/>
        <v>0</v>
      </c>
      <c r="S78" s="350">
        <v>8</v>
      </c>
      <c r="T78" s="351">
        <f t="shared" si="36"/>
        <v>0</v>
      </c>
      <c r="U78" s="350">
        <f t="shared" si="31"/>
        <v>0</v>
      </c>
      <c r="V78" s="378">
        <v>12</v>
      </c>
      <c r="W78" s="379">
        <f t="shared" si="37"/>
        <v>0</v>
      </c>
    </row>
    <row r="79" spans="2:23" x14ac:dyDescent="0.25">
      <c r="B79" s="404">
        <v>28</v>
      </c>
      <c r="C79" s="404" t="s">
        <v>69</v>
      </c>
      <c r="D79" s="400">
        <f>+TRANSPORTE!G84</f>
        <v>0</v>
      </c>
      <c r="E79" s="397">
        <f>+TRANSPORTE!I84</f>
        <v>0</v>
      </c>
      <c r="F79" s="348">
        <f t="shared" si="26"/>
        <v>0</v>
      </c>
      <c r="G79" s="51">
        <v>2924</v>
      </c>
      <c r="H79" s="351">
        <f t="shared" si="32"/>
        <v>0</v>
      </c>
      <c r="I79" s="348">
        <f t="shared" si="27"/>
        <v>0</v>
      </c>
      <c r="J79" s="350">
        <v>419</v>
      </c>
      <c r="K79" s="351">
        <f t="shared" si="33"/>
        <v>0</v>
      </c>
      <c r="L79" s="352">
        <f t="shared" si="28"/>
        <v>0</v>
      </c>
      <c r="M79" s="350"/>
      <c r="N79" s="351">
        <f t="shared" si="34"/>
        <v>0</v>
      </c>
      <c r="O79" s="350">
        <f t="shared" si="29"/>
        <v>0</v>
      </c>
      <c r="P79" s="350">
        <v>101</v>
      </c>
      <c r="Q79" s="351">
        <f t="shared" si="35"/>
        <v>0</v>
      </c>
      <c r="R79" s="350">
        <f t="shared" si="30"/>
        <v>0</v>
      </c>
      <c r="S79" s="350">
        <v>7</v>
      </c>
      <c r="T79" s="351">
        <f t="shared" si="36"/>
        <v>0</v>
      </c>
      <c r="U79" s="350">
        <f t="shared" si="31"/>
        <v>0</v>
      </c>
      <c r="V79" s="378">
        <v>12</v>
      </c>
      <c r="W79" s="379">
        <f t="shared" si="37"/>
        <v>0</v>
      </c>
    </row>
    <row r="80" spans="2:23" x14ac:dyDescent="0.25">
      <c r="B80" s="404">
        <v>29</v>
      </c>
      <c r="C80" s="404" t="s">
        <v>70</v>
      </c>
      <c r="D80" s="400">
        <f>+TRANSPORTE!G85</f>
        <v>0</v>
      </c>
      <c r="E80" s="397">
        <f>+TRANSPORTE!I85</f>
        <v>0</v>
      </c>
      <c r="F80" s="348">
        <f t="shared" si="26"/>
        <v>0</v>
      </c>
      <c r="G80" s="51">
        <v>6752</v>
      </c>
      <c r="H80" s="351">
        <f t="shared" si="32"/>
        <v>0</v>
      </c>
      <c r="I80" s="348">
        <f t="shared" si="27"/>
        <v>0</v>
      </c>
      <c r="J80" s="350">
        <v>918</v>
      </c>
      <c r="K80" s="351">
        <f t="shared" si="33"/>
        <v>0</v>
      </c>
      <c r="L80" s="352">
        <f t="shared" si="28"/>
        <v>0</v>
      </c>
      <c r="M80" s="350"/>
      <c r="N80" s="351">
        <f t="shared" si="34"/>
        <v>0</v>
      </c>
      <c r="O80" s="350">
        <f t="shared" si="29"/>
        <v>0</v>
      </c>
      <c r="P80" s="350"/>
      <c r="Q80" s="351">
        <f t="shared" si="35"/>
        <v>0</v>
      </c>
      <c r="R80" s="350">
        <f t="shared" si="30"/>
        <v>0</v>
      </c>
      <c r="S80" s="350">
        <v>11</v>
      </c>
      <c r="T80" s="351">
        <f t="shared" si="36"/>
        <v>0</v>
      </c>
      <c r="U80" s="350">
        <f t="shared" si="31"/>
        <v>0</v>
      </c>
      <c r="V80" s="378">
        <v>12</v>
      </c>
      <c r="W80" s="379">
        <f t="shared" si="37"/>
        <v>0</v>
      </c>
    </row>
    <row r="81" spans="2:23" x14ac:dyDescent="0.25">
      <c r="B81" s="404">
        <v>30</v>
      </c>
      <c r="C81" s="404" t="s">
        <v>18</v>
      </c>
      <c r="D81" s="400">
        <f>+TRANSPORTE!G86</f>
        <v>0</v>
      </c>
      <c r="E81" s="397">
        <f>+TRANSPORTE!I86</f>
        <v>0</v>
      </c>
      <c r="F81" s="348">
        <f t="shared" si="26"/>
        <v>0</v>
      </c>
      <c r="G81" s="51">
        <v>14288</v>
      </c>
      <c r="H81" s="351">
        <f t="shared" si="32"/>
        <v>0</v>
      </c>
      <c r="I81" s="348">
        <f t="shared" si="27"/>
        <v>0</v>
      </c>
      <c r="J81" s="350">
        <v>1905</v>
      </c>
      <c r="K81" s="351">
        <f t="shared" si="33"/>
        <v>0</v>
      </c>
      <c r="L81" s="352">
        <f t="shared" si="28"/>
        <v>0</v>
      </c>
      <c r="M81" s="350"/>
      <c r="N81" s="351">
        <f t="shared" si="34"/>
        <v>0</v>
      </c>
      <c r="O81" s="350">
        <f t="shared" si="29"/>
        <v>0</v>
      </c>
      <c r="P81" s="350">
        <v>40</v>
      </c>
      <c r="Q81" s="351">
        <f t="shared" si="35"/>
        <v>0</v>
      </c>
      <c r="R81" s="350">
        <f t="shared" si="30"/>
        <v>0</v>
      </c>
      <c r="S81" s="350">
        <v>7</v>
      </c>
      <c r="T81" s="351">
        <f t="shared" si="36"/>
        <v>0</v>
      </c>
      <c r="U81" s="350">
        <f t="shared" si="31"/>
        <v>0</v>
      </c>
      <c r="V81" s="378">
        <v>96</v>
      </c>
      <c r="W81" s="379">
        <f t="shared" si="37"/>
        <v>0</v>
      </c>
    </row>
    <row r="82" spans="2:23" x14ac:dyDescent="0.25">
      <c r="B82" s="404">
        <v>31</v>
      </c>
      <c r="C82" s="404" t="s">
        <v>71</v>
      </c>
      <c r="D82" s="400">
        <f>+TRANSPORTE!G87</f>
        <v>0</v>
      </c>
      <c r="E82" s="397">
        <f>+TRANSPORTE!I87</f>
        <v>0</v>
      </c>
      <c r="F82" s="348">
        <f t="shared" ref="F82:F83" si="38">+$E83</f>
        <v>0</v>
      </c>
      <c r="G82" s="51">
        <v>34</v>
      </c>
      <c r="H82" s="351">
        <f t="shared" ref="H82:H83" si="39">+ROUND(G82*F82,0)</f>
        <v>0</v>
      </c>
      <c r="I82" s="348">
        <f t="shared" ref="I82:I83" si="40">+$E83</f>
        <v>0</v>
      </c>
      <c r="J82" s="350">
        <v>34</v>
      </c>
      <c r="K82" s="351">
        <f t="shared" ref="K82:K83" si="41">+ROUND(J82*I82,0)</f>
        <v>0</v>
      </c>
      <c r="L82" s="352">
        <f t="shared" ref="L82:L83" si="42">+$E83</f>
        <v>0</v>
      </c>
      <c r="M82" s="350"/>
      <c r="N82" s="351">
        <f t="shared" ref="N82:N83" si="43">+ROUND(M82*L82,0)</f>
        <v>0</v>
      </c>
      <c r="O82" s="350">
        <f t="shared" ref="O82:O83" si="44">+$E83</f>
        <v>0</v>
      </c>
      <c r="P82" s="350"/>
      <c r="Q82" s="351">
        <f t="shared" ref="Q82:Q83" si="45">+ROUND(P82*O82,0)</f>
        <v>0</v>
      </c>
      <c r="R82" s="350">
        <f t="shared" ref="R82:R83" si="46">+$E83</f>
        <v>0</v>
      </c>
      <c r="S82" s="350"/>
      <c r="T82" s="351">
        <f t="shared" ref="T82:T83" si="47">+ROUND(S82*R82,0)</f>
        <v>0</v>
      </c>
      <c r="U82" s="350">
        <f t="shared" ref="U82:U83" si="48">+$E83</f>
        <v>0</v>
      </c>
      <c r="V82" s="378"/>
      <c r="W82" s="379">
        <f t="shared" ref="W82:W83" si="49">+ROUND(V82*U82,0)</f>
        <v>0</v>
      </c>
    </row>
    <row r="83" spans="2:23" ht="12.75" thickBot="1" x14ac:dyDescent="0.3">
      <c r="B83" s="405">
        <v>32</v>
      </c>
      <c r="C83" s="405" t="s">
        <v>72</v>
      </c>
      <c r="D83" s="401">
        <f>+TRANSPORTE!G88</f>
        <v>0</v>
      </c>
      <c r="E83" s="398">
        <f>+TRANSPORTE!I88</f>
        <v>0</v>
      </c>
      <c r="F83" s="354">
        <f t="shared" si="38"/>
        <v>0</v>
      </c>
      <c r="G83" s="55">
        <v>66</v>
      </c>
      <c r="H83" s="357">
        <f t="shared" si="39"/>
        <v>0</v>
      </c>
      <c r="I83" s="354">
        <f t="shared" si="40"/>
        <v>0</v>
      </c>
      <c r="J83" s="356">
        <v>63</v>
      </c>
      <c r="K83" s="357">
        <f t="shared" si="41"/>
        <v>0</v>
      </c>
      <c r="L83" s="358">
        <f t="shared" si="42"/>
        <v>0</v>
      </c>
      <c r="M83" s="356"/>
      <c r="N83" s="357">
        <f t="shared" si="43"/>
        <v>0</v>
      </c>
      <c r="O83" s="356">
        <f t="shared" si="44"/>
        <v>0</v>
      </c>
      <c r="P83" s="356"/>
      <c r="Q83" s="357">
        <f t="shared" si="45"/>
        <v>0</v>
      </c>
      <c r="R83" s="356">
        <f t="shared" si="46"/>
        <v>0</v>
      </c>
      <c r="S83" s="356"/>
      <c r="T83" s="357">
        <f t="shared" si="47"/>
        <v>0</v>
      </c>
      <c r="U83" s="356">
        <f t="shared" si="48"/>
        <v>0</v>
      </c>
      <c r="V83" s="380"/>
      <c r="W83" s="402">
        <f t="shared" si="49"/>
        <v>0</v>
      </c>
    </row>
    <row r="84" spans="2:23" s="473" customFormat="1" ht="12.75" x14ac:dyDescent="0.25">
      <c r="G84" s="474">
        <f>SUM(G52:G83)</f>
        <v>218393</v>
      </c>
      <c r="H84" s="474">
        <f t="shared" ref="H84:W84" si="50">SUM(H52:H83)</f>
        <v>0</v>
      </c>
      <c r="I84" s="474">
        <f t="shared" si="50"/>
        <v>0</v>
      </c>
      <c r="J84" s="474">
        <f t="shared" si="50"/>
        <v>23281</v>
      </c>
      <c r="K84" s="474">
        <f t="shared" si="50"/>
        <v>0</v>
      </c>
      <c r="L84" s="474">
        <f t="shared" si="50"/>
        <v>0</v>
      </c>
      <c r="M84" s="474">
        <f t="shared" si="50"/>
        <v>268</v>
      </c>
      <c r="N84" s="474">
        <f t="shared" si="50"/>
        <v>0</v>
      </c>
      <c r="O84" s="474">
        <f t="shared" si="50"/>
        <v>0</v>
      </c>
      <c r="P84" s="474">
        <f t="shared" si="50"/>
        <v>2016</v>
      </c>
      <c r="Q84" s="474">
        <f t="shared" si="50"/>
        <v>0</v>
      </c>
      <c r="R84" s="474">
        <f t="shared" si="50"/>
        <v>0</v>
      </c>
      <c r="S84" s="474">
        <f t="shared" si="50"/>
        <v>277</v>
      </c>
      <c r="T84" s="474">
        <f t="shared" si="50"/>
        <v>0</v>
      </c>
      <c r="U84" s="474">
        <f t="shared" si="50"/>
        <v>0</v>
      </c>
      <c r="V84" s="474">
        <f t="shared" si="50"/>
        <v>848</v>
      </c>
      <c r="W84" s="474">
        <f t="shared" si="50"/>
        <v>0</v>
      </c>
    </row>
    <row r="85" spans="2:23" ht="12.75" thickBot="1" x14ac:dyDescent="0.3"/>
    <row r="86" spans="2:23" s="381" customFormat="1" ht="12.75" thickBot="1" x14ac:dyDescent="0.3">
      <c r="B86" s="671" t="s">
        <v>73</v>
      </c>
      <c r="C86" s="672"/>
      <c r="D86" s="672"/>
      <c r="E86" s="673"/>
      <c r="G86" s="429"/>
      <c r="H86" s="382"/>
      <c r="K86" s="382"/>
      <c r="N86" s="382"/>
      <c r="Q86" s="382"/>
      <c r="T86" s="382"/>
      <c r="W86" s="382"/>
    </row>
    <row r="87" spans="2:23" s="368" customFormat="1" ht="33" customHeight="1" thickBot="1" x14ac:dyDescent="0.3">
      <c r="B87" s="674" t="s">
        <v>7</v>
      </c>
      <c r="C87" s="676" t="s">
        <v>8</v>
      </c>
      <c r="D87" s="678" t="s">
        <v>12</v>
      </c>
      <c r="E87" s="680" t="s">
        <v>14</v>
      </c>
      <c r="F87" s="682" t="s">
        <v>212</v>
      </c>
      <c r="G87" s="683"/>
      <c r="H87" s="683"/>
      <c r="I87" s="626" t="s">
        <v>146</v>
      </c>
      <c r="J87" s="630"/>
      <c r="K87" s="627"/>
      <c r="L87" s="630" t="s">
        <v>147</v>
      </c>
      <c r="M87" s="630"/>
      <c r="N87" s="630"/>
      <c r="O87" s="626" t="s">
        <v>226</v>
      </c>
      <c r="P87" s="630"/>
      <c r="Q87" s="627"/>
      <c r="R87" s="630" t="s">
        <v>148</v>
      </c>
      <c r="S87" s="630"/>
      <c r="T87" s="630"/>
      <c r="U87" s="626" t="s">
        <v>149</v>
      </c>
      <c r="V87" s="630"/>
      <c r="W87" s="627"/>
    </row>
    <row r="88" spans="2:23" ht="45.75" thickBot="1" x14ac:dyDescent="0.3">
      <c r="B88" s="675"/>
      <c r="C88" s="677"/>
      <c r="D88" s="679"/>
      <c r="E88" s="681"/>
      <c r="F88" s="362" t="s">
        <v>213</v>
      </c>
      <c r="G88" s="426" t="s">
        <v>208</v>
      </c>
      <c r="H88" s="341" t="s">
        <v>214</v>
      </c>
      <c r="I88" s="337" t="s">
        <v>213</v>
      </c>
      <c r="J88" s="338" t="s">
        <v>208</v>
      </c>
      <c r="K88" s="339" t="s">
        <v>215</v>
      </c>
      <c r="L88" s="340" t="s">
        <v>213</v>
      </c>
      <c r="M88" s="338" t="s">
        <v>208</v>
      </c>
      <c r="N88" s="341" t="s">
        <v>215</v>
      </c>
      <c r="O88" s="337" t="s">
        <v>213</v>
      </c>
      <c r="P88" s="338" t="s">
        <v>208</v>
      </c>
      <c r="Q88" s="339" t="s">
        <v>215</v>
      </c>
      <c r="R88" s="340" t="s">
        <v>213</v>
      </c>
      <c r="S88" s="338" t="s">
        <v>208</v>
      </c>
      <c r="T88" s="341" t="s">
        <v>215</v>
      </c>
      <c r="U88" s="337" t="s">
        <v>213</v>
      </c>
      <c r="V88" s="338" t="s">
        <v>208</v>
      </c>
      <c r="W88" s="339" t="s">
        <v>216</v>
      </c>
    </row>
    <row r="89" spans="2:23" x14ac:dyDescent="0.25">
      <c r="B89" s="403">
        <v>1</v>
      </c>
      <c r="C89" s="403" t="s">
        <v>74</v>
      </c>
      <c r="D89" s="399">
        <f>+TRANSPORTE!G94</f>
        <v>0</v>
      </c>
      <c r="E89" s="396">
        <f>+TRANSPORTE!I94</f>
        <v>0</v>
      </c>
      <c r="F89" s="343">
        <f>+$E89</f>
        <v>0</v>
      </c>
      <c r="G89" s="46">
        <v>0</v>
      </c>
      <c r="H89" s="346">
        <f>+ROUND(F89*G89,0)</f>
        <v>0</v>
      </c>
      <c r="I89" s="343">
        <f>+$E89</f>
        <v>0</v>
      </c>
      <c r="J89" s="345"/>
      <c r="K89" s="346">
        <f>+ROUND(J89*I89,0)</f>
        <v>0</v>
      </c>
      <c r="L89" s="347">
        <f>+$E89</f>
        <v>0</v>
      </c>
      <c r="M89" s="345"/>
      <c r="N89" s="346">
        <f>+ROUND(M89*L89,0)</f>
        <v>0</v>
      </c>
      <c r="O89" s="345">
        <f>+$E89</f>
        <v>0</v>
      </c>
      <c r="P89" s="345"/>
      <c r="Q89" s="346">
        <f>+ROUND(P89*O89,0)</f>
        <v>0</v>
      </c>
      <c r="R89" s="345">
        <f>+$E89</f>
        <v>0</v>
      </c>
      <c r="S89" s="345"/>
      <c r="T89" s="346">
        <f>+ROUND(S89*R89,0)</f>
        <v>0</v>
      </c>
      <c r="U89" s="345">
        <f>+$E89</f>
        <v>0</v>
      </c>
      <c r="V89" s="345"/>
      <c r="W89" s="346">
        <f>+ROUND(V89*U89,0)</f>
        <v>0</v>
      </c>
    </row>
    <row r="90" spans="2:23" x14ac:dyDescent="0.25">
      <c r="B90" s="404">
        <v>2</v>
      </c>
      <c r="C90" s="404" t="s">
        <v>75</v>
      </c>
      <c r="D90" s="400">
        <f>+TRANSPORTE!G95</f>
        <v>0</v>
      </c>
      <c r="E90" s="397">
        <f>+TRANSPORTE!I95</f>
        <v>0</v>
      </c>
      <c r="F90" s="348">
        <f t="shared" ref="F90:F120" si="51">+$E90</f>
        <v>0</v>
      </c>
      <c r="G90" s="51">
        <v>16325</v>
      </c>
      <c r="H90" s="351">
        <f>+ROUND(G90*F90,0)</f>
        <v>0</v>
      </c>
      <c r="I90" s="348">
        <f t="shared" ref="I90:I120" si="52">+$E90</f>
        <v>0</v>
      </c>
      <c r="J90" s="350">
        <v>276</v>
      </c>
      <c r="K90" s="351">
        <f t="shared" ref="K90:K120" si="53">+ROUND(J90*I90,0)</f>
        <v>0</v>
      </c>
      <c r="L90" s="352">
        <f t="shared" ref="L90:L120" si="54">+$E90</f>
        <v>0</v>
      </c>
      <c r="M90" s="350"/>
      <c r="N90" s="351">
        <f t="shared" ref="N90:N120" si="55">+ROUND(M90*L90,0)</f>
        <v>0</v>
      </c>
      <c r="O90" s="350">
        <f t="shared" ref="O90:O120" si="56">+$E90</f>
        <v>0</v>
      </c>
      <c r="P90" s="350"/>
      <c r="Q90" s="351">
        <f t="shared" ref="Q90:Q120" si="57">+ROUND(P90*O90,0)</f>
        <v>0</v>
      </c>
      <c r="R90" s="350">
        <f t="shared" ref="R90:R120" si="58">+$E90</f>
        <v>0</v>
      </c>
      <c r="S90" s="350">
        <v>29</v>
      </c>
      <c r="T90" s="351">
        <f t="shared" ref="T90:T120" si="59">+ROUND(S90*R90,0)</f>
        <v>0</v>
      </c>
      <c r="U90" s="350">
        <f t="shared" ref="U90:U120" si="60">+$E90</f>
        <v>0</v>
      </c>
      <c r="V90" s="350">
        <v>84</v>
      </c>
      <c r="W90" s="351">
        <f t="shared" ref="W90:W120" si="61">+ROUND(V90*U90,0)</f>
        <v>0</v>
      </c>
    </row>
    <row r="91" spans="2:23" x14ac:dyDescent="0.25">
      <c r="B91" s="404">
        <v>3</v>
      </c>
      <c r="C91" s="409" t="s">
        <v>76</v>
      </c>
      <c r="D91" s="400">
        <f>+TRANSPORTE!G96</f>
        <v>0</v>
      </c>
      <c r="E91" s="397">
        <f>+TRANSPORTE!I96</f>
        <v>0</v>
      </c>
      <c r="F91" s="348">
        <f t="shared" si="51"/>
        <v>0</v>
      </c>
      <c r="G91" s="51">
        <v>0</v>
      </c>
      <c r="H91" s="351">
        <f t="shared" ref="H91:H120" si="62">+ROUND(G91*F91,0)</f>
        <v>0</v>
      </c>
      <c r="I91" s="348">
        <f t="shared" si="52"/>
        <v>0</v>
      </c>
      <c r="J91" s="350"/>
      <c r="K91" s="351">
        <f t="shared" si="53"/>
        <v>0</v>
      </c>
      <c r="L91" s="352">
        <f t="shared" si="54"/>
        <v>0</v>
      </c>
      <c r="M91" s="350"/>
      <c r="N91" s="351">
        <f t="shared" si="55"/>
        <v>0</v>
      </c>
      <c r="O91" s="350">
        <f t="shared" si="56"/>
        <v>0</v>
      </c>
      <c r="P91" s="350"/>
      <c r="Q91" s="351">
        <f t="shared" si="57"/>
        <v>0</v>
      </c>
      <c r="R91" s="350">
        <f t="shared" si="58"/>
        <v>0</v>
      </c>
      <c r="S91" s="350"/>
      <c r="T91" s="351">
        <f t="shared" si="59"/>
        <v>0</v>
      </c>
      <c r="U91" s="350">
        <f t="shared" si="60"/>
        <v>0</v>
      </c>
      <c r="V91" s="350"/>
      <c r="W91" s="351">
        <f t="shared" si="61"/>
        <v>0</v>
      </c>
    </row>
    <row r="92" spans="2:23" x14ac:dyDescent="0.25">
      <c r="B92" s="404">
        <v>4</v>
      </c>
      <c r="C92" s="404" t="s">
        <v>77</v>
      </c>
      <c r="D92" s="400">
        <f>+TRANSPORTE!G97</f>
        <v>0</v>
      </c>
      <c r="E92" s="397">
        <f>+TRANSPORTE!I97</f>
        <v>0</v>
      </c>
      <c r="F92" s="348">
        <f t="shared" si="51"/>
        <v>0</v>
      </c>
      <c r="G92" s="51">
        <v>424</v>
      </c>
      <c r="H92" s="351">
        <f t="shared" si="62"/>
        <v>0</v>
      </c>
      <c r="I92" s="348">
        <f t="shared" si="52"/>
        <v>0</v>
      </c>
      <c r="J92" s="350">
        <v>46</v>
      </c>
      <c r="K92" s="351">
        <f t="shared" si="53"/>
        <v>0</v>
      </c>
      <c r="L92" s="352">
        <f t="shared" si="54"/>
        <v>0</v>
      </c>
      <c r="M92" s="350"/>
      <c r="N92" s="351">
        <f t="shared" si="55"/>
        <v>0</v>
      </c>
      <c r="O92" s="350">
        <f t="shared" si="56"/>
        <v>0</v>
      </c>
      <c r="P92" s="350"/>
      <c r="Q92" s="351">
        <f t="shared" si="57"/>
        <v>0</v>
      </c>
      <c r="R92" s="350">
        <f t="shared" si="58"/>
        <v>0</v>
      </c>
      <c r="S92" s="350">
        <v>13</v>
      </c>
      <c r="T92" s="351">
        <f t="shared" si="59"/>
        <v>0</v>
      </c>
      <c r="U92" s="350">
        <f t="shared" si="60"/>
        <v>0</v>
      </c>
      <c r="V92" s="350">
        <v>108</v>
      </c>
      <c r="W92" s="351">
        <f t="shared" si="61"/>
        <v>0</v>
      </c>
    </row>
    <row r="93" spans="2:23" x14ac:dyDescent="0.25">
      <c r="B93" s="404">
        <v>5</v>
      </c>
      <c r="C93" s="404" t="s">
        <v>78</v>
      </c>
      <c r="D93" s="400">
        <f>+TRANSPORTE!G98</f>
        <v>0</v>
      </c>
      <c r="E93" s="397">
        <f>+TRANSPORTE!I98</f>
        <v>0</v>
      </c>
      <c r="F93" s="348">
        <f t="shared" si="51"/>
        <v>0</v>
      </c>
      <c r="G93" s="51">
        <v>534</v>
      </c>
      <c r="H93" s="351">
        <f t="shared" si="62"/>
        <v>0</v>
      </c>
      <c r="I93" s="348">
        <f t="shared" si="52"/>
        <v>0</v>
      </c>
      <c r="J93" s="350">
        <v>92</v>
      </c>
      <c r="K93" s="351">
        <f t="shared" si="53"/>
        <v>0</v>
      </c>
      <c r="L93" s="352">
        <f t="shared" si="54"/>
        <v>0</v>
      </c>
      <c r="M93" s="350"/>
      <c r="N93" s="351">
        <f t="shared" si="55"/>
        <v>0</v>
      </c>
      <c r="O93" s="350">
        <f t="shared" si="56"/>
        <v>0</v>
      </c>
      <c r="P93" s="350"/>
      <c r="Q93" s="351">
        <f t="shared" si="57"/>
        <v>0</v>
      </c>
      <c r="R93" s="350">
        <f t="shared" si="58"/>
        <v>0</v>
      </c>
      <c r="S93" s="350">
        <v>1</v>
      </c>
      <c r="T93" s="351">
        <f t="shared" si="59"/>
        <v>0</v>
      </c>
      <c r="U93" s="350">
        <f t="shared" si="60"/>
        <v>0</v>
      </c>
      <c r="V93" s="350">
        <v>72</v>
      </c>
      <c r="W93" s="351">
        <f t="shared" si="61"/>
        <v>0</v>
      </c>
    </row>
    <row r="94" spans="2:23" x14ac:dyDescent="0.25">
      <c r="B94" s="404">
        <v>6</v>
      </c>
      <c r="C94" s="410" t="s">
        <v>79</v>
      </c>
      <c r="D94" s="400">
        <f>+TRANSPORTE!G99</f>
        <v>0</v>
      </c>
      <c r="E94" s="397">
        <f>+TRANSPORTE!I99</f>
        <v>0</v>
      </c>
      <c r="F94" s="348">
        <f t="shared" si="51"/>
        <v>0</v>
      </c>
      <c r="G94" s="51">
        <v>3683</v>
      </c>
      <c r="H94" s="351">
        <f t="shared" si="62"/>
        <v>0</v>
      </c>
      <c r="I94" s="348">
        <f t="shared" si="52"/>
        <v>0</v>
      </c>
      <c r="J94" s="350">
        <v>135</v>
      </c>
      <c r="K94" s="351">
        <f t="shared" si="53"/>
        <v>0</v>
      </c>
      <c r="L94" s="352">
        <f t="shared" si="54"/>
        <v>0</v>
      </c>
      <c r="M94" s="350"/>
      <c r="N94" s="351">
        <f t="shared" si="55"/>
        <v>0</v>
      </c>
      <c r="O94" s="350">
        <f t="shared" si="56"/>
        <v>0</v>
      </c>
      <c r="P94" s="350">
        <v>36</v>
      </c>
      <c r="Q94" s="351">
        <f t="shared" si="57"/>
        <v>0</v>
      </c>
      <c r="R94" s="350">
        <f t="shared" si="58"/>
        <v>0</v>
      </c>
      <c r="S94" s="350">
        <v>12</v>
      </c>
      <c r="T94" s="351">
        <f t="shared" si="59"/>
        <v>0</v>
      </c>
      <c r="U94" s="350">
        <f t="shared" si="60"/>
        <v>0</v>
      </c>
      <c r="V94" s="350">
        <v>36</v>
      </c>
      <c r="W94" s="351">
        <f t="shared" si="61"/>
        <v>0</v>
      </c>
    </row>
    <row r="95" spans="2:23" x14ac:dyDescent="0.25">
      <c r="B95" s="404">
        <v>7</v>
      </c>
      <c r="C95" s="404" t="s">
        <v>80</v>
      </c>
      <c r="D95" s="400">
        <f>+TRANSPORTE!G100</f>
        <v>0</v>
      </c>
      <c r="E95" s="397">
        <f>+TRANSPORTE!I100</f>
        <v>0</v>
      </c>
      <c r="F95" s="348">
        <f t="shared" si="51"/>
        <v>0</v>
      </c>
      <c r="G95" s="51">
        <v>897</v>
      </c>
      <c r="H95" s="351">
        <f t="shared" si="62"/>
        <v>0</v>
      </c>
      <c r="I95" s="348">
        <f t="shared" si="52"/>
        <v>0</v>
      </c>
      <c r="J95" s="350">
        <v>45</v>
      </c>
      <c r="K95" s="351">
        <f t="shared" si="53"/>
        <v>0</v>
      </c>
      <c r="L95" s="352">
        <f t="shared" si="54"/>
        <v>0</v>
      </c>
      <c r="M95" s="350"/>
      <c r="N95" s="351">
        <f t="shared" si="55"/>
        <v>0</v>
      </c>
      <c r="O95" s="350">
        <f t="shared" si="56"/>
        <v>0</v>
      </c>
      <c r="P95" s="350"/>
      <c r="Q95" s="351">
        <f t="shared" si="57"/>
        <v>0</v>
      </c>
      <c r="R95" s="350">
        <f t="shared" si="58"/>
        <v>0</v>
      </c>
      <c r="S95" s="350">
        <v>1</v>
      </c>
      <c r="T95" s="351">
        <f t="shared" si="59"/>
        <v>0</v>
      </c>
      <c r="U95" s="350">
        <f t="shared" si="60"/>
        <v>0</v>
      </c>
      <c r="V95" s="350"/>
      <c r="W95" s="351">
        <f t="shared" si="61"/>
        <v>0</v>
      </c>
    </row>
    <row r="96" spans="2:23" x14ac:dyDescent="0.25">
      <c r="B96" s="404">
        <v>8</v>
      </c>
      <c r="C96" s="409" t="s">
        <v>81</v>
      </c>
      <c r="D96" s="400">
        <f>+TRANSPORTE!G101</f>
        <v>0</v>
      </c>
      <c r="E96" s="397">
        <f>+TRANSPORTE!I101</f>
        <v>0</v>
      </c>
      <c r="F96" s="348">
        <f t="shared" si="51"/>
        <v>0</v>
      </c>
      <c r="G96" s="51">
        <v>0</v>
      </c>
      <c r="H96" s="351">
        <f t="shared" si="62"/>
        <v>0</v>
      </c>
      <c r="I96" s="348">
        <f t="shared" si="52"/>
        <v>0</v>
      </c>
      <c r="J96" s="350"/>
      <c r="K96" s="351">
        <f t="shared" si="53"/>
        <v>0</v>
      </c>
      <c r="L96" s="352">
        <f t="shared" si="54"/>
        <v>0</v>
      </c>
      <c r="M96" s="350"/>
      <c r="N96" s="351">
        <f t="shared" si="55"/>
        <v>0</v>
      </c>
      <c r="O96" s="350">
        <f t="shared" si="56"/>
        <v>0</v>
      </c>
      <c r="P96" s="350"/>
      <c r="Q96" s="351">
        <f t="shared" si="57"/>
        <v>0</v>
      </c>
      <c r="R96" s="350">
        <f t="shared" si="58"/>
        <v>0</v>
      </c>
      <c r="S96" s="350"/>
      <c r="T96" s="351">
        <f t="shared" si="59"/>
        <v>0</v>
      </c>
      <c r="U96" s="350">
        <f t="shared" si="60"/>
        <v>0</v>
      </c>
      <c r="V96" s="350">
        <v>12</v>
      </c>
      <c r="W96" s="351">
        <f t="shared" si="61"/>
        <v>0</v>
      </c>
    </row>
    <row r="97" spans="2:23" x14ac:dyDescent="0.25">
      <c r="B97" s="404">
        <v>9</v>
      </c>
      <c r="C97" s="404" t="s">
        <v>82</v>
      </c>
      <c r="D97" s="400">
        <f>+TRANSPORTE!G102</f>
        <v>0</v>
      </c>
      <c r="E97" s="397">
        <f>+TRANSPORTE!I102</f>
        <v>0</v>
      </c>
      <c r="F97" s="348">
        <f t="shared" si="51"/>
        <v>0</v>
      </c>
      <c r="G97" s="51">
        <v>97</v>
      </c>
      <c r="H97" s="351">
        <f t="shared" si="62"/>
        <v>0</v>
      </c>
      <c r="I97" s="348">
        <f t="shared" si="52"/>
        <v>0</v>
      </c>
      <c r="J97" s="350"/>
      <c r="K97" s="351">
        <f t="shared" si="53"/>
        <v>0</v>
      </c>
      <c r="L97" s="352">
        <f t="shared" si="54"/>
        <v>0</v>
      </c>
      <c r="M97" s="350"/>
      <c r="N97" s="351">
        <f t="shared" si="55"/>
        <v>0</v>
      </c>
      <c r="O97" s="350">
        <f t="shared" si="56"/>
        <v>0</v>
      </c>
      <c r="P97" s="350"/>
      <c r="Q97" s="351">
        <f t="shared" si="57"/>
        <v>0</v>
      </c>
      <c r="R97" s="350">
        <f t="shared" si="58"/>
        <v>0</v>
      </c>
      <c r="S97" s="350">
        <v>1</v>
      </c>
      <c r="T97" s="351">
        <f t="shared" si="59"/>
        <v>0</v>
      </c>
      <c r="U97" s="350">
        <f t="shared" si="60"/>
        <v>0</v>
      </c>
      <c r="V97" s="350"/>
      <c r="W97" s="351">
        <f t="shared" si="61"/>
        <v>0</v>
      </c>
    </row>
    <row r="98" spans="2:23" x14ac:dyDescent="0.25">
      <c r="B98" s="404">
        <v>10</v>
      </c>
      <c r="C98" s="404" t="s">
        <v>83</v>
      </c>
      <c r="D98" s="400">
        <f>+TRANSPORTE!G103</f>
        <v>0</v>
      </c>
      <c r="E98" s="397">
        <f>+TRANSPORTE!I103</f>
        <v>0</v>
      </c>
      <c r="F98" s="348">
        <f t="shared" si="51"/>
        <v>0</v>
      </c>
      <c r="G98" s="51">
        <v>862</v>
      </c>
      <c r="H98" s="351">
        <f t="shared" si="62"/>
        <v>0</v>
      </c>
      <c r="I98" s="348">
        <f t="shared" si="52"/>
        <v>0</v>
      </c>
      <c r="J98" s="350"/>
      <c r="K98" s="351">
        <f t="shared" si="53"/>
        <v>0</v>
      </c>
      <c r="L98" s="352">
        <f t="shared" si="54"/>
        <v>0</v>
      </c>
      <c r="M98" s="350"/>
      <c r="N98" s="351">
        <f t="shared" si="55"/>
        <v>0</v>
      </c>
      <c r="O98" s="350">
        <f t="shared" si="56"/>
        <v>0</v>
      </c>
      <c r="P98" s="350"/>
      <c r="Q98" s="351">
        <f t="shared" si="57"/>
        <v>0</v>
      </c>
      <c r="R98" s="350">
        <f t="shared" si="58"/>
        <v>0</v>
      </c>
      <c r="S98" s="350"/>
      <c r="T98" s="351">
        <f t="shared" si="59"/>
        <v>0</v>
      </c>
      <c r="U98" s="350">
        <f t="shared" si="60"/>
        <v>0</v>
      </c>
      <c r="V98" s="350">
        <v>12</v>
      </c>
      <c r="W98" s="351">
        <f t="shared" si="61"/>
        <v>0</v>
      </c>
    </row>
    <row r="99" spans="2:23" x14ac:dyDescent="0.25">
      <c r="B99" s="404">
        <v>11</v>
      </c>
      <c r="C99" s="404" t="s">
        <v>84</v>
      </c>
      <c r="D99" s="400">
        <f>+TRANSPORTE!G104</f>
        <v>0</v>
      </c>
      <c r="E99" s="397">
        <f>+TRANSPORTE!I104</f>
        <v>0</v>
      </c>
      <c r="F99" s="348">
        <f t="shared" si="51"/>
        <v>0</v>
      </c>
      <c r="G99" s="51">
        <v>512</v>
      </c>
      <c r="H99" s="351">
        <f t="shared" si="62"/>
        <v>0</v>
      </c>
      <c r="I99" s="348">
        <f t="shared" si="52"/>
        <v>0</v>
      </c>
      <c r="J99" s="350">
        <v>45</v>
      </c>
      <c r="K99" s="351">
        <f t="shared" si="53"/>
        <v>0</v>
      </c>
      <c r="L99" s="352">
        <f t="shared" si="54"/>
        <v>0</v>
      </c>
      <c r="M99" s="350"/>
      <c r="N99" s="351">
        <f t="shared" si="55"/>
        <v>0</v>
      </c>
      <c r="O99" s="350">
        <f t="shared" si="56"/>
        <v>0</v>
      </c>
      <c r="P99" s="350"/>
      <c r="Q99" s="351">
        <f t="shared" si="57"/>
        <v>0</v>
      </c>
      <c r="R99" s="350">
        <f t="shared" si="58"/>
        <v>0</v>
      </c>
      <c r="S99" s="350">
        <v>1</v>
      </c>
      <c r="T99" s="351">
        <f t="shared" si="59"/>
        <v>0</v>
      </c>
      <c r="U99" s="350">
        <f t="shared" si="60"/>
        <v>0</v>
      </c>
      <c r="V99" s="350">
        <v>36</v>
      </c>
      <c r="W99" s="351">
        <f t="shared" si="61"/>
        <v>0</v>
      </c>
    </row>
    <row r="100" spans="2:23" x14ac:dyDescent="0.25">
      <c r="B100" s="404">
        <v>12</v>
      </c>
      <c r="C100" s="409" t="s">
        <v>85</v>
      </c>
      <c r="D100" s="400">
        <f>+TRANSPORTE!G105</f>
        <v>0</v>
      </c>
      <c r="E100" s="397">
        <f>+TRANSPORTE!I105</f>
        <v>0</v>
      </c>
      <c r="F100" s="348">
        <f t="shared" si="51"/>
        <v>0</v>
      </c>
      <c r="G100" s="51">
        <v>135</v>
      </c>
      <c r="H100" s="351">
        <f t="shared" si="62"/>
        <v>0</v>
      </c>
      <c r="I100" s="348">
        <f t="shared" si="52"/>
        <v>0</v>
      </c>
      <c r="J100" s="350"/>
      <c r="K100" s="351">
        <f t="shared" si="53"/>
        <v>0</v>
      </c>
      <c r="L100" s="352">
        <f t="shared" si="54"/>
        <v>0</v>
      </c>
      <c r="M100" s="350"/>
      <c r="N100" s="351">
        <f t="shared" si="55"/>
        <v>0</v>
      </c>
      <c r="O100" s="350">
        <f t="shared" si="56"/>
        <v>0</v>
      </c>
      <c r="P100" s="350"/>
      <c r="Q100" s="351">
        <f t="shared" si="57"/>
        <v>0</v>
      </c>
      <c r="R100" s="350">
        <f t="shared" si="58"/>
        <v>0</v>
      </c>
      <c r="S100" s="350"/>
      <c r="T100" s="351">
        <f t="shared" si="59"/>
        <v>0</v>
      </c>
      <c r="U100" s="350">
        <f t="shared" si="60"/>
        <v>0</v>
      </c>
      <c r="V100" s="350"/>
      <c r="W100" s="351">
        <f t="shared" si="61"/>
        <v>0</v>
      </c>
    </row>
    <row r="101" spans="2:23" x14ac:dyDescent="0.25">
      <c r="B101" s="404">
        <v>13</v>
      </c>
      <c r="C101" s="410" t="s">
        <v>86</v>
      </c>
      <c r="D101" s="400">
        <f>+TRANSPORTE!G106</f>
        <v>0</v>
      </c>
      <c r="E101" s="397">
        <f>+TRANSPORTE!I106</f>
        <v>0</v>
      </c>
      <c r="F101" s="348">
        <f t="shared" si="51"/>
        <v>0</v>
      </c>
      <c r="G101" s="51">
        <v>478</v>
      </c>
      <c r="H101" s="351">
        <f t="shared" si="62"/>
        <v>0</v>
      </c>
      <c r="I101" s="348">
        <f t="shared" si="52"/>
        <v>0</v>
      </c>
      <c r="J101" s="350">
        <v>45</v>
      </c>
      <c r="K101" s="351">
        <f t="shared" si="53"/>
        <v>0</v>
      </c>
      <c r="L101" s="352">
        <f t="shared" si="54"/>
        <v>0</v>
      </c>
      <c r="M101" s="350"/>
      <c r="N101" s="351">
        <f t="shared" si="55"/>
        <v>0</v>
      </c>
      <c r="O101" s="350">
        <f t="shared" si="56"/>
        <v>0</v>
      </c>
      <c r="P101" s="350"/>
      <c r="Q101" s="351">
        <f t="shared" si="57"/>
        <v>0</v>
      </c>
      <c r="R101" s="350">
        <f t="shared" si="58"/>
        <v>0</v>
      </c>
      <c r="S101" s="350">
        <v>1</v>
      </c>
      <c r="T101" s="351">
        <f t="shared" si="59"/>
        <v>0</v>
      </c>
      <c r="U101" s="350">
        <f t="shared" si="60"/>
        <v>0</v>
      </c>
      <c r="V101" s="350">
        <v>60</v>
      </c>
      <c r="W101" s="351">
        <f t="shared" si="61"/>
        <v>0</v>
      </c>
    </row>
    <row r="102" spans="2:23" x14ac:dyDescent="0.25">
      <c r="B102" s="404">
        <v>14</v>
      </c>
      <c r="C102" s="404" t="s">
        <v>87</v>
      </c>
      <c r="D102" s="400">
        <f>+TRANSPORTE!G107</f>
        <v>0</v>
      </c>
      <c r="E102" s="397">
        <f>+TRANSPORTE!I107</f>
        <v>0</v>
      </c>
      <c r="F102" s="348">
        <f t="shared" si="51"/>
        <v>0</v>
      </c>
      <c r="G102" s="51">
        <v>13507</v>
      </c>
      <c r="H102" s="351">
        <f t="shared" si="62"/>
        <v>0</v>
      </c>
      <c r="I102" s="348">
        <f t="shared" si="52"/>
        <v>0</v>
      </c>
      <c r="J102" s="350">
        <v>210</v>
      </c>
      <c r="K102" s="351">
        <f t="shared" si="53"/>
        <v>0</v>
      </c>
      <c r="L102" s="352">
        <f t="shared" si="54"/>
        <v>0</v>
      </c>
      <c r="M102" s="350"/>
      <c r="N102" s="351">
        <f t="shared" si="55"/>
        <v>0</v>
      </c>
      <c r="O102" s="350">
        <f t="shared" si="56"/>
        <v>0</v>
      </c>
      <c r="P102" s="350">
        <v>36</v>
      </c>
      <c r="Q102" s="351">
        <f t="shared" si="57"/>
        <v>0</v>
      </c>
      <c r="R102" s="350">
        <f t="shared" si="58"/>
        <v>0</v>
      </c>
      <c r="S102" s="350">
        <v>18</v>
      </c>
      <c r="T102" s="351">
        <f t="shared" si="59"/>
        <v>0</v>
      </c>
      <c r="U102" s="350">
        <f t="shared" si="60"/>
        <v>0</v>
      </c>
      <c r="V102" s="350">
        <f>132+180+24</f>
        <v>336</v>
      </c>
      <c r="W102" s="351">
        <f t="shared" si="61"/>
        <v>0</v>
      </c>
    </row>
    <row r="103" spans="2:23" x14ac:dyDescent="0.25">
      <c r="B103" s="404">
        <v>15</v>
      </c>
      <c r="C103" s="409" t="s">
        <v>88</v>
      </c>
      <c r="D103" s="400">
        <f>+TRANSPORTE!G108</f>
        <v>0</v>
      </c>
      <c r="E103" s="397">
        <f>+TRANSPORTE!I108</f>
        <v>0</v>
      </c>
      <c r="F103" s="348">
        <f t="shared" si="51"/>
        <v>0</v>
      </c>
      <c r="G103" s="51">
        <v>0</v>
      </c>
      <c r="H103" s="351">
        <f t="shared" si="62"/>
        <v>0</v>
      </c>
      <c r="I103" s="348">
        <f t="shared" si="52"/>
        <v>0</v>
      </c>
      <c r="J103" s="350"/>
      <c r="K103" s="351">
        <f t="shared" si="53"/>
        <v>0</v>
      </c>
      <c r="L103" s="352">
        <f t="shared" si="54"/>
        <v>0</v>
      </c>
      <c r="M103" s="350"/>
      <c r="N103" s="351">
        <f t="shared" si="55"/>
        <v>0</v>
      </c>
      <c r="O103" s="350">
        <f t="shared" si="56"/>
        <v>0</v>
      </c>
      <c r="P103" s="350"/>
      <c r="Q103" s="351">
        <f t="shared" si="57"/>
        <v>0</v>
      </c>
      <c r="R103" s="350">
        <f t="shared" si="58"/>
        <v>0</v>
      </c>
      <c r="S103" s="350"/>
      <c r="T103" s="351">
        <f t="shared" si="59"/>
        <v>0</v>
      </c>
      <c r="U103" s="350">
        <f t="shared" si="60"/>
        <v>0</v>
      </c>
      <c r="V103" s="350"/>
      <c r="W103" s="351">
        <f t="shared" si="61"/>
        <v>0</v>
      </c>
    </row>
    <row r="104" spans="2:23" x14ac:dyDescent="0.25">
      <c r="B104" s="404">
        <v>16</v>
      </c>
      <c r="C104" s="404" t="s">
        <v>89</v>
      </c>
      <c r="D104" s="400">
        <f>+TRANSPORTE!G109</f>
        <v>0</v>
      </c>
      <c r="E104" s="397">
        <f>+TRANSPORTE!I109</f>
        <v>0</v>
      </c>
      <c r="F104" s="348">
        <f t="shared" si="51"/>
        <v>0</v>
      </c>
      <c r="G104" s="51">
        <v>0</v>
      </c>
      <c r="H104" s="351">
        <f t="shared" si="62"/>
        <v>0</v>
      </c>
      <c r="I104" s="348">
        <f t="shared" si="52"/>
        <v>0</v>
      </c>
      <c r="J104" s="350"/>
      <c r="K104" s="351">
        <f t="shared" si="53"/>
        <v>0</v>
      </c>
      <c r="L104" s="352">
        <f t="shared" si="54"/>
        <v>0</v>
      </c>
      <c r="M104" s="350"/>
      <c r="N104" s="351">
        <f t="shared" si="55"/>
        <v>0</v>
      </c>
      <c r="O104" s="350">
        <f t="shared" si="56"/>
        <v>0</v>
      </c>
      <c r="P104" s="350"/>
      <c r="Q104" s="351">
        <f t="shared" si="57"/>
        <v>0</v>
      </c>
      <c r="R104" s="350">
        <f t="shared" si="58"/>
        <v>0</v>
      </c>
      <c r="S104" s="350"/>
      <c r="T104" s="351">
        <f t="shared" si="59"/>
        <v>0</v>
      </c>
      <c r="U104" s="350">
        <f t="shared" si="60"/>
        <v>0</v>
      </c>
      <c r="V104" s="350"/>
      <c r="W104" s="351">
        <f t="shared" si="61"/>
        <v>0</v>
      </c>
    </row>
    <row r="105" spans="2:23" x14ac:dyDescent="0.25">
      <c r="B105" s="404">
        <v>17</v>
      </c>
      <c r="C105" s="404" t="s">
        <v>90</v>
      </c>
      <c r="D105" s="400">
        <f>+TRANSPORTE!G110</f>
        <v>0</v>
      </c>
      <c r="E105" s="397">
        <f>+TRANSPORTE!I110</f>
        <v>0</v>
      </c>
      <c r="F105" s="348">
        <f t="shared" si="51"/>
        <v>0</v>
      </c>
      <c r="G105" s="51">
        <v>1349</v>
      </c>
      <c r="H105" s="351">
        <f t="shared" si="62"/>
        <v>0</v>
      </c>
      <c r="I105" s="348">
        <f t="shared" si="52"/>
        <v>0</v>
      </c>
      <c r="J105" s="350">
        <v>90</v>
      </c>
      <c r="K105" s="351">
        <f t="shared" si="53"/>
        <v>0</v>
      </c>
      <c r="L105" s="352">
        <f t="shared" si="54"/>
        <v>0</v>
      </c>
      <c r="M105" s="350"/>
      <c r="N105" s="351">
        <f t="shared" si="55"/>
        <v>0</v>
      </c>
      <c r="O105" s="350">
        <f t="shared" si="56"/>
        <v>0</v>
      </c>
      <c r="P105" s="350"/>
      <c r="Q105" s="351">
        <f t="shared" si="57"/>
        <v>0</v>
      </c>
      <c r="R105" s="350">
        <f t="shared" si="58"/>
        <v>0</v>
      </c>
      <c r="S105" s="350">
        <v>5</v>
      </c>
      <c r="T105" s="351">
        <f t="shared" si="59"/>
        <v>0</v>
      </c>
      <c r="U105" s="350">
        <f t="shared" si="60"/>
        <v>0</v>
      </c>
      <c r="V105" s="350">
        <v>12</v>
      </c>
      <c r="W105" s="351">
        <f t="shared" si="61"/>
        <v>0</v>
      </c>
    </row>
    <row r="106" spans="2:23" x14ac:dyDescent="0.25">
      <c r="B106" s="404">
        <v>18</v>
      </c>
      <c r="C106" s="410" t="s">
        <v>91</v>
      </c>
      <c r="D106" s="400">
        <f>+TRANSPORTE!G111</f>
        <v>0</v>
      </c>
      <c r="E106" s="397">
        <f>+TRANSPORTE!I111</f>
        <v>0</v>
      </c>
      <c r="F106" s="348">
        <f t="shared" si="51"/>
        <v>0</v>
      </c>
      <c r="G106" s="51">
        <v>0</v>
      </c>
      <c r="H106" s="351">
        <f t="shared" si="62"/>
        <v>0</v>
      </c>
      <c r="I106" s="348">
        <f t="shared" si="52"/>
        <v>0</v>
      </c>
      <c r="J106" s="350"/>
      <c r="K106" s="351">
        <f t="shared" si="53"/>
        <v>0</v>
      </c>
      <c r="L106" s="352">
        <f t="shared" si="54"/>
        <v>0</v>
      </c>
      <c r="M106" s="350"/>
      <c r="N106" s="351">
        <f t="shared" si="55"/>
        <v>0</v>
      </c>
      <c r="O106" s="350">
        <f t="shared" si="56"/>
        <v>0</v>
      </c>
      <c r="P106" s="350"/>
      <c r="Q106" s="351">
        <f t="shared" si="57"/>
        <v>0</v>
      </c>
      <c r="R106" s="350">
        <f t="shared" si="58"/>
        <v>0</v>
      </c>
      <c r="S106" s="350">
        <v>2</v>
      </c>
      <c r="T106" s="351">
        <f t="shared" si="59"/>
        <v>0</v>
      </c>
      <c r="U106" s="350">
        <f t="shared" si="60"/>
        <v>0</v>
      </c>
      <c r="V106" s="350">
        <v>12</v>
      </c>
      <c r="W106" s="351">
        <f t="shared" si="61"/>
        <v>0</v>
      </c>
    </row>
    <row r="107" spans="2:23" x14ac:dyDescent="0.25">
      <c r="B107" s="404">
        <v>19</v>
      </c>
      <c r="C107" s="410" t="s">
        <v>92</v>
      </c>
      <c r="D107" s="400">
        <f>+TRANSPORTE!G112</f>
        <v>0</v>
      </c>
      <c r="E107" s="397">
        <f>+TRANSPORTE!I112</f>
        <v>0</v>
      </c>
      <c r="F107" s="348">
        <f t="shared" si="51"/>
        <v>0</v>
      </c>
      <c r="G107" s="51">
        <v>23</v>
      </c>
      <c r="H107" s="351">
        <f t="shared" si="62"/>
        <v>0</v>
      </c>
      <c r="I107" s="348">
        <f t="shared" si="52"/>
        <v>0</v>
      </c>
      <c r="J107" s="350">
        <v>45</v>
      </c>
      <c r="K107" s="351">
        <f t="shared" si="53"/>
        <v>0</v>
      </c>
      <c r="L107" s="352">
        <f t="shared" si="54"/>
        <v>0</v>
      </c>
      <c r="M107" s="350"/>
      <c r="N107" s="351">
        <f t="shared" si="55"/>
        <v>0</v>
      </c>
      <c r="O107" s="350">
        <f t="shared" si="56"/>
        <v>0</v>
      </c>
      <c r="P107" s="350"/>
      <c r="Q107" s="351">
        <f t="shared" si="57"/>
        <v>0</v>
      </c>
      <c r="R107" s="350">
        <f t="shared" si="58"/>
        <v>0</v>
      </c>
      <c r="S107" s="350">
        <v>2</v>
      </c>
      <c r="T107" s="351">
        <f t="shared" si="59"/>
        <v>0</v>
      </c>
      <c r="U107" s="350">
        <f t="shared" si="60"/>
        <v>0</v>
      </c>
      <c r="V107" s="350">
        <v>24</v>
      </c>
      <c r="W107" s="351">
        <f t="shared" si="61"/>
        <v>0</v>
      </c>
    </row>
    <row r="108" spans="2:23" x14ac:dyDescent="0.25">
      <c r="B108" s="404">
        <v>20</v>
      </c>
      <c r="C108" s="404" t="s">
        <v>93</v>
      </c>
      <c r="D108" s="400">
        <f>+TRANSPORTE!G113</f>
        <v>0</v>
      </c>
      <c r="E108" s="397">
        <f>+TRANSPORTE!I113</f>
        <v>0</v>
      </c>
      <c r="F108" s="348">
        <f t="shared" si="51"/>
        <v>0</v>
      </c>
      <c r="G108" s="51">
        <v>1</v>
      </c>
      <c r="H108" s="351">
        <f t="shared" si="62"/>
        <v>0</v>
      </c>
      <c r="I108" s="348">
        <f t="shared" si="52"/>
        <v>0</v>
      </c>
      <c r="J108" s="350"/>
      <c r="K108" s="351">
        <f t="shared" si="53"/>
        <v>0</v>
      </c>
      <c r="L108" s="352">
        <f t="shared" si="54"/>
        <v>0</v>
      </c>
      <c r="M108" s="350"/>
      <c r="N108" s="351">
        <f t="shared" si="55"/>
        <v>0</v>
      </c>
      <c r="O108" s="350">
        <f t="shared" si="56"/>
        <v>0</v>
      </c>
      <c r="P108" s="350"/>
      <c r="Q108" s="351">
        <f t="shared" si="57"/>
        <v>0</v>
      </c>
      <c r="R108" s="350">
        <f t="shared" si="58"/>
        <v>0</v>
      </c>
      <c r="S108" s="350">
        <v>2</v>
      </c>
      <c r="T108" s="351">
        <f t="shared" si="59"/>
        <v>0</v>
      </c>
      <c r="U108" s="350">
        <f t="shared" si="60"/>
        <v>0</v>
      </c>
      <c r="V108" s="350">
        <v>36</v>
      </c>
      <c r="W108" s="351">
        <f t="shared" si="61"/>
        <v>0</v>
      </c>
    </row>
    <row r="109" spans="2:23" x14ac:dyDescent="0.25">
      <c r="B109" s="404">
        <v>21</v>
      </c>
      <c r="C109" s="404" t="s">
        <v>94</v>
      </c>
      <c r="D109" s="400">
        <f>+TRANSPORTE!G114</f>
        <v>0</v>
      </c>
      <c r="E109" s="397">
        <f>+TRANSPORTE!I114</f>
        <v>0</v>
      </c>
      <c r="F109" s="348">
        <f t="shared" si="51"/>
        <v>0</v>
      </c>
      <c r="G109" s="51">
        <v>821</v>
      </c>
      <c r="H109" s="351">
        <f t="shared" si="62"/>
        <v>0</v>
      </c>
      <c r="I109" s="348">
        <f t="shared" si="52"/>
        <v>0</v>
      </c>
      <c r="J109" s="350">
        <v>45</v>
      </c>
      <c r="K109" s="351">
        <f t="shared" si="53"/>
        <v>0</v>
      </c>
      <c r="L109" s="352">
        <f t="shared" si="54"/>
        <v>0</v>
      </c>
      <c r="M109" s="350"/>
      <c r="N109" s="351">
        <f t="shared" si="55"/>
        <v>0</v>
      </c>
      <c r="O109" s="350">
        <f t="shared" si="56"/>
        <v>0</v>
      </c>
      <c r="P109" s="350"/>
      <c r="Q109" s="351">
        <f t="shared" si="57"/>
        <v>0</v>
      </c>
      <c r="R109" s="350">
        <f t="shared" si="58"/>
        <v>0</v>
      </c>
      <c r="S109" s="350">
        <v>6</v>
      </c>
      <c r="T109" s="351">
        <f t="shared" si="59"/>
        <v>0</v>
      </c>
      <c r="U109" s="350">
        <f t="shared" si="60"/>
        <v>0</v>
      </c>
      <c r="V109" s="350">
        <v>72</v>
      </c>
      <c r="W109" s="351">
        <f t="shared" si="61"/>
        <v>0</v>
      </c>
    </row>
    <row r="110" spans="2:23" x14ac:dyDescent="0.25">
      <c r="B110" s="404">
        <v>22</v>
      </c>
      <c r="C110" s="410" t="s">
        <v>95</v>
      </c>
      <c r="D110" s="400">
        <f>+TRANSPORTE!G115</f>
        <v>0</v>
      </c>
      <c r="E110" s="397">
        <f>+TRANSPORTE!I115</f>
        <v>0</v>
      </c>
      <c r="F110" s="348">
        <f t="shared" si="51"/>
        <v>0</v>
      </c>
      <c r="G110" s="51">
        <v>1505</v>
      </c>
      <c r="H110" s="351">
        <f t="shared" si="62"/>
        <v>0</v>
      </c>
      <c r="I110" s="348">
        <f t="shared" si="52"/>
        <v>0</v>
      </c>
      <c r="J110" s="350">
        <v>45</v>
      </c>
      <c r="K110" s="351">
        <f t="shared" si="53"/>
        <v>0</v>
      </c>
      <c r="L110" s="352">
        <f t="shared" si="54"/>
        <v>0</v>
      </c>
      <c r="M110" s="350"/>
      <c r="N110" s="351">
        <f t="shared" si="55"/>
        <v>0</v>
      </c>
      <c r="O110" s="350">
        <f t="shared" si="56"/>
        <v>0</v>
      </c>
      <c r="P110" s="350"/>
      <c r="Q110" s="351">
        <f t="shared" si="57"/>
        <v>0</v>
      </c>
      <c r="R110" s="350">
        <f t="shared" si="58"/>
        <v>0</v>
      </c>
      <c r="S110" s="350">
        <v>6</v>
      </c>
      <c r="T110" s="351">
        <f t="shared" si="59"/>
        <v>0</v>
      </c>
      <c r="U110" s="350">
        <f t="shared" si="60"/>
        <v>0</v>
      </c>
      <c r="V110" s="350">
        <v>36</v>
      </c>
      <c r="W110" s="351">
        <f t="shared" si="61"/>
        <v>0</v>
      </c>
    </row>
    <row r="111" spans="2:23" x14ac:dyDescent="0.25">
      <c r="B111" s="404">
        <v>23</v>
      </c>
      <c r="C111" s="404" t="s">
        <v>96</v>
      </c>
      <c r="D111" s="400">
        <f>+TRANSPORTE!G116</f>
        <v>0</v>
      </c>
      <c r="E111" s="397">
        <f>+TRANSPORTE!I116</f>
        <v>0</v>
      </c>
      <c r="F111" s="348">
        <f t="shared" si="51"/>
        <v>0</v>
      </c>
      <c r="G111" s="51">
        <v>726</v>
      </c>
      <c r="H111" s="351">
        <f t="shared" si="62"/>
        <v>0</v>
      </c>
      <c r="I111" s="348">
        <f t="shared" si="52"/>
        <v>0</v>
      </c>
      <c r="J111" s="350">
        <v>170</v>
      </c>
      <c r="K111" s="351">
        <f t="shared" si="53"/>
        <v>0</v>
      </c>
      <c r="L111" s="352">
        <f t="shared" si="54"/>
        <v>0</v>
      </c>
      <c r="M111" s="350"/>
      <c r="N111" s="351">
        <f t="shared" si="55"/>
        <v>0</v>
      </c>
      <c r="O111" s="350">
        <f t="shared" si="56"/>
        <v>0</v>
      </c>
      <c r="P111" s="350"/>
      <c r="Q111" s="351">
        <f t="shared" si="57"/>
        <v>0</v>
      </c>
      <c r="R111" s="350">
        <f t="shared" si="58"/>
        <v>0</v>
      </c>
      <c r="S111" s="350"/>
      <c r="T111" s="351">
        <f t="shared" si="59"/>
        <v>0</v>
      </c>
      <c r="U111" s="350">
        <f t="shared" si="60"/>
        <v>0</v>
      </c>
      <c r="V111" s="350"/>
      <c r="W111" s="351">
        <f t="shared" si="61"/>
        <v>0</v>
      </c>
    </row>
    <row r="112" spans="2:23" x14ac:dyDescent="0.25">
      <c r="B112" s="404">
        <v>24</v>
      </c>
      <c r="C112" s="404" t="s">
        <v>97</v>
      </c>
      <c r="D112" s="400">
        <f>+TRANSPORTE!G117</f>
        <v>0</v>
      </c>
      <c r="E112" s="397">
        <f>+TRANSPORTE!I117</f>
        <v>0</v>
      </c>
      <c r="F112" s="348">
        <f t="shared" si="51"/>
        <v>0</v>
      </c>
      <c r="G112" s="51">
        <v>4</v>
      </c>
      <c r="H112" s="351">
        <f t="shared" si="62"/>
        <v>0</v>
      </c>
      <c r="I112" s="348">
        <f t="shared" si="52"/>
        <v>0</v>
      </c>
      <c r="J112" s="350"/>
      <c r="K112" s="351">
        <f t="shared" si="53"/>
        <v>0</v>
      </c>
      <c r="L112" s="352">
        <f t="shared" si="54"/>
        <v>0</v>
      </c>
      <c r="M112" s="350"/>
      <c r="N112" s="351">
        <f t="shared" si="55"/>
        <v>0</v>
      </c>
      <c r="O112" s="350">
        <f t="shared" si="56"/>
        <v>0</v>
      </c>
      <c r="P112" s="350"/>
      <c r="Q112" s="351">
        <f t="shared" si="57"/>
        <v>0</v>
      </c>
      <c r="R112" s="350">
        <f t="shared" si="58"/>
        <v>0</v>
      </c>
      <c r="S112" s="350">
        <v>3</v>
      </c>
      <c r="T112" s="351">
        <f t="shared" si="59"/>
        <v>0</v>
      </c>
      <c r="U112" s="350">
        <f t="shared" si="60"/>
        <v>0</v>
      </c>
      <c r="V112" s="350">
        <v>12</v>
      </c>
      <c r="W112" s="351">
        <f t="shared" si="61"/>
        <v>0</v>
      </c>
    </row>
    <row r="113" spans="2:23" x14ac:dyDescent="0.25">
      <c r="B113" s="404">
        <v>25</v>
      </c>
      <c r="C113" s="404" t="s">
        <v>98</v>
      </c>
      <c r="D113" s="400">
        <f>+TRANSPORTE!G118</f>
        <v>0</v>
      </c>
      <c r="E113" s="397">
        <f>+TRANSPORTE!I118</f>
        <v>0</v>
      </c>
      <c r="F113" s="348">
        <f t="shared" si="51"/>
        <v>0</v>
      </c>
      <c r="G113" s="51">
        <v>0</v>
      </c>
      <c r="H113" s="351">
        <f t="shared" si="62"/>
        <v>0</v>
      </c>
      <c r="I113" s="348">
        <f t="shared" si="52"/>
        <v>0</v>
      </c>
      <c r="J113" s="350"/>
      <c r="K113" s="351">
        <f t="shared" si="53"/>
        <v>0</v>
      </c>
      <c r="L113" s="352">
        <f t="shared" si="54"/>
        <v>0</v>
      </c>
      <c r="M113" s="350"/>
      <c r="N113" s="351">
        <f t="shared" si="55"/>
        <v>0</v>
      </c>
      <c r="O113" s="350">
        <f t="shared" si="56"/>
        <v>0</v>
      </c>
      <c r="P113" s="350"/>
      <c r="Q113" s="351">
        <f t="shared" si="57"/>
        <v>0</v>
      </c>
      <c r="R113" s="350">
        <f t="shared" si="58"/>
        <v>0</v>
      </c>
      <c r="S113" s="350">
        <v>6</v>
      </c>
      <c r="T113" s="351">
        <f t="shared" si="59"/>
        <v>0</v>
      </c>
      <c r="U113" s="350">
        <f t="shared" si="60"/>
        <v>0</v>
      </c>
      <c r="V113" s="350">
        <v>12</v>
      </c>
      <c r="W113" s="351">
        <f t="shared" si="61"/>
        <v>0</v>
      </c>
    </row>
    <row r="114" spans="2:23" x14ac:dyDescent="0.25">
      <c r="B114" s="404">
        <v>26</v>
      </c>
      <c r="C114" s="409" t="s">
        <v>99</v>
      </c>
      <c r="D114" s="400">
        <f>+TRANSPORTE!G119</f>
        <v>0</v>
      </c>
      <c r="E114" s="397">
        <f>+TRANSPORTE!I119</f>
        <v>0</v>
      </c>
      <c r="F114" s="348">
        <f t="shared" si="51"/>
        <v>0</v>
      </c>
      <c r="G114" s="51">
        <v>0</v>
      </c>
      <c r="H114" s="351">
        <f t="shared" si="62"/>
        <v>0</v>
      </c>
      <c r="I114" s="348">
        <f t="shared" si="52"/>
        <v>0</v>
      </c>
      <c r="J114" s="350"/>
      <c r="K114" s="351">
        <f t="shared" si="53"/>
        <v>0</v>
      </c>
      <c r="L114" s="352">
        <f t="shared" si="54"/>
        <v>0</v>
      </c>
      <c r="M114" s="350"/>
      <c r="N114" s="351">
        <f t="shared" si="55"/>
        <v>0</v>
      </c>
      <c r="O114" s="350">
        <f t="shared" si="56"/>
        <v>0</v>
      </c>
      <c r="P114" s="350"/>
      <c r="Q114" s="351">
        <f t="shared" si="57"/>
        <v>0</v>
      </c>
      <c r="R114" s="350">
        <f t="shared" si="58"/>
        <v>0</v>
      </c>
      <c r="S114" s="350"/>
      <c r="T114" s="351">
        <f t="shared" si="59"/>
        <v>0</v>
      </c>
      <c r="U114" s="350">
        <f t="shared" si="60"/>
        <v>0</v>
      </c>
      <c r="V114" s="350"/>
      <c r="W114" s="351">
        <f t="shared" si="61"/>
        <v>0</v>
      </c>
    </row>
    <row r="115" spans="2:23" x14ac:dyDescent="0.25">
      <c r="B115" s="404">
        <v>27</v>
      </c>
      <c r="C115" s="404" t="s">
        <v>100</v>
      </c>
      <c r="D115" s="400">
        <f>+TRANSPORTE!G120</f>
        <v>0</v>
      </c>
      <c r="E115" s="397">
        <f>+TRANSPORTE!I120</f>
        <v>0</v>
      </c>
      <c r="F115" s="348">
        <f t="shared" si="51"/>
        <v>0</v>
      </c>
      <c r="G115" s="51">
        <v>4528</v>
      </c>
      <c r="H115" s="351">
        <f t="shared" si="62"/>
        <v>0</v>
      </c>
      <c r="I115" s="348">
        <f t="shared" si="52"/>
        <v>0</v>
      </c>
      <c r="J115" s="350">
        <v>135</v>
      </c>
      <c r="K115" s="351">
        <f t="shared" si="53"/>
        <v>0</v>
      </c>
      <c r="L115" s="352">
        <f t="shared" si="54"/>
        <v>0</v>
      </c>
      <c r="M115" s="350"/>
      <c r="N115" s="351">
        <f t="shared" si="55"/>
        <v>0</v>
      </c>
      <c r="O115" s="350">
        <f t="shared" si="56"/>
        <v>0</v>
      </c>
      <c r="P115" s="350">
        <v>12</v>
      </c>
      <c r="Q115" s="351">
        <f t="shared" si="57"/>
        <v>0</v>
      </c>
      <c r="R115" s="350">
        <f t="shared" si="58"/>
        <v>0</v>
      </c>
      <c r="S115" s="350">
        <v>11</v>
      </c>
      <c r="T115" s="351">
        <f t="shared" si="59"/>
        <v>0</v>
      </c>
      <c r="U115" s="350">
        <f t="shared" si="60"/>
        <v>0</v>
      </c>
      <c r="V115" s="350">
        <v>60</v>
      </c>
      <c r="W115" s="351">
        <f t="shared" si="61"/>
        <v>0</v>
      </c>
    </row>
    <row r="116" spans="2:23" x14ac:dyDescent="0.25">
      <c r="B116" s="404">
        <v>28</v>
      </c>
      <c r="C116" s="404" t="s">
        <v>101</v>
      </c>
      <c r="D116" s="400">
        <f>+TRANSPORTE!G121</f>
        <v>0</v>
      </c>
      <c r="E116" s="397">
        <f>+TRANSPORTE!I121</f>
        <v>0</v>
      </c>
      <c r="F116" s="348">
        <f t="shared" si="51"/>
        <v>0</v>
      </c>
      <c r="G116" s="51">
        <v>533</v>
      </c>
      <c r="H116" s="351">
        <f t="shared" si="62"/>
        <v>0</v>
      </c>
      <c r="I116" s="348">
        <f t="shared" si="52"/>
        <v>0</v>
      </c>
      <c r="J116" s="350">
        <v>45</v>
      </c>
      <c r="K116" s="351">
        <f t="shared" si="53"/>
        <v>0</v>
      </c>
      <c r="L116" s="352">
        <f t="shared" si="54"/>
        <v>0</v>
      </c>
      <c r="M116" s="350"/>
      <c r="N116" s="351">
        <f t="shared" si="55"/>
        <v>0</v>
      </c>
      <c r="O116" s="350">
        <f t="shared" si="56"/>
        <v>0</v>
      </c>
      <c r="P116" s="350"/>
      <c r="Q116" s="351">
        <f t="shared" si="57"/>
        <v>0</v>
      </c>
      <c r="R116" s="350">
        <f t="shared" si="58"/>
        <v>0</v>
      </c>
      <c r="S116" s="350">
        <v>6</v>
      </c>
      <c r="T116" s="351">
        <f t="shared" si="59"/>
        <v>0</v>
      </c>
      <c r="U116" s="350">
        <f t="shared" si="60"/>
        <v>0</v>
      </c>
      <c r="V116" s="350">
        <v>24</v>
      </c>
      <c r="W116" s="351">
        <f t="shared" si="61"/>
        <v>0</v>
      </c>
    </row>
    <row r="117" spans="2:23" x14ac:dyDescent="0.25">
      <c r="B117" s="404">
        <v>29</v>
      </c>
      <c r="C117" s="404" t="s">
        <v>102</v>
      </c>
      <c r="D117" s="400">
        <f>+TRANSPORTE!G122</f>
        <v>0</v>
      </c>
      <c r="E117" s="397">
        <f>+TRANSPORTE!I122</f>
        <v>0</v>
      </c>
      <c r="F117" s="348">
        <f t="shared" si="51"/>
        <v>0</v>
      </c>
      <c r="G117" s="51">
        <v>361</v>
      </c>
      <c r="H117" s="351">
        <f t="shared" si="62"/>
        <v>0</v>
      </c>
      <c r="I117" s="348">
        <f t="shared" si="52"/>
        <v>0</v>
      </c>
      <c r="J117" s="350">
        <v>90</v>
      </c>
      <c r="K117" s="351">
        <f t="shared" si="53"/>
        <v>0</v>
      </c>
      <c r="L117" s="352">
        <f t="shared" si="54"/>
        <v>0</v>
      </c>
      <c r="M117" s="350"/>
      <c r="N117" s="351">
        <f t="shared" si="55"/>
        <v>0</v>
      </c>
      <c r="O117" s="350">
        <f t="shared" si="56"/>
        <v>0</v>
      </c>
      <c r="P117" s="350"/>
      <c r="Q117" s="351">
        <f t="shared" si="57"/>
        <v>0</v>
      </c>
      <c r="R117" s="350">
        <f t="shared" si="58"/>
        <v>0</v>
      </c>
      <c r="S117" s="350">
        <v>8</v>
      </c>
      <c r="T117" s="351">
        <f t="shared" si="59"/>
        <v>0</v>
      </c>
      <c r="U117" s="350">
        <f t="shared" si="60"/>
        <v>0</v>
      </c>
      <c r="V117" s="350">
        <v>36</v>
      </c>
      <c r="W117" s="351">
        <f t="shared" si="61"/>
        <v>0</v>
      </c>
    </row>
    <row r="118" spans="2:23" x14ac:dyDescent="0.25">
      <c r="B118" s="404">
        <v>30</v>
      </c>
      <c r="C118" s="410" t="s">
        <v>103</v>
      </c>
      <c r="D118" s="400">
        <f>+TRANSPORTE!G123</f>
        <v>0</v>
      </c>
      <c r="E118" s="397">
        <f>+TRANSPORTE!I123</f>
        <v>0</v>
      </c>
      <c r="F118" s="348">
        <f t="shared" si="51"/>
        <v>0</v>
      </c>
      <c r="G118" s="51">
        <v>6792</v>
      </c>
      <c r="H118" s="351">
        <f t="shared" si="62"/>
        <v>0</v>
      </c>
      <c r="I118" s="348">
        <f t="shared" si="52"/>
        <v>0</v>
      </c>
      <c r="J118" s="350">
        <v>160</v>
      </c>
      <c r="K118" s="351">
        <f t="shared" si="53"/>
        <v>0</v>
      </c>
      <c r="L118" s="352">
        <f t="shared" si="54"/>
        <v>0</v>
      </c>
      <c r="M118" s="350"/>
      <c r="N118" s="351">
        <f t="shared" si="55"/>
        <v>0</v>
      </c>
      <c r="O118" s="350">
        <f t="shared" si="56"/>
        <v>0</v>
      </c>
      <c r="P118" s="350"/>
      <c r="Q118" s="351">
        <f t="shared" si="57"/>
        <v>0</v>
      </c>
      <c r="R118" s="350">
        <f t="shared" si="58"/>
        <v>0</v>
      </c>
      <c r="S118" s="350">
        <v>3</v>
      </c>
      <c r="T118" s="351">
        <f t="shared" si="59"/>
        <v>0</v>
      </c>
      <c r="U118" s="350">
        <f t="shared" si="60"/>
        <v>0</v>
      </c>
      <c r="V118" s="350">
        <v>60</v>
      </c>
      <c r="W118" s="351">
        <f t="shared" si="61"/>
        <v>0</v>
      </c>
    </row>
    <row r="119" spans="2:23" x14ac:dyDescent="0.25">
      <c r="B119" s="404">
        <v>31</v>
      </c>
      <c r="C119" s="409" t="s">
        <v>104</v>
      </c>
      <c r="D119" s="400">
        <f>+TRANSPORTE!G124</f>
        <v>0</v>
      </c>
      <c r="E119" s="397">
        <f>+TRANSPORTE!I124</f>
        <v>0</v>
      </c>
      <c r="F119" s="348">
        <f t="shared" si="51"/>
        <v>0</v>
      </c>
      <c r="G119" s="51">
        <v>0</v>
      </c>
      <c r="H119" s="351">
        <f t="shared" si="62"/>
        <v>0</v>
      </c>
      <c r="I119" s="348">
        <f t="shared" si="52"/>
        <v>0</v>
      </c>
      <c r="J119" s="350"/>
      <c r="K119" s="351">
        <f t="shared" si="53"/>
        <v>0</v>
      </c>
      <c r="L119" s="352">
        <f t="shared" si="54"/>
        <v>0</v>
      </c>
      <c r="M119" s="350"/>
      <c r="N119" s="351">
        <f t="shared" si="55"/>
        <v>0</v>
      </c>
      <c r="O119" s="350">
        <f t="shared" si="56"/>
        <v>0</v>
      </c>
      <c r="P119" s="350"/>
      <c r="Q119" s="351">
        <f t="shared" si="57"/>
        <v>0</v>
      </c>
      <c r="R119" s="350">
        <f t="shared" si="58"/>
        <v>0</v>
      </c>
      <c r="S119" s="350"/>
      <c r="T119" s="351">
        <f t="shared" si="59"/>
        <v>0</v>
      </c>
      <c r="U119" s="350">
        <f t="shared" si="60"/>
        <v>0</v>
      </c>
      <c r="V119" s="350"/>
      <c r="W119" s="351">
        <f t="shared" si="61"/>
        <v>0</v>
      </c>
    </row>
    <row r="120" spans="2:23" ht="12.75" thickBot="1" x14ac:dyDescent="0.3">
      <c r="B120" s="405">
        <v>32</v>
      </c>
      <c r="C120" s="405" t="s">
        <v>105</v>
      </c>
      <c r="D120" s="401">
        <f>+TRANSPORTE!G125</f>
        <v>0</v>
      </c>
      <c r="E120" s="398">
        <f>+TRANSPORTE!I125</f>
        <v>0</v>
      </c>
      <c r="F120" s="354">
        <f t="shared" si="51"/>
        <v>0</v>
      </c>
      <c r="G120" s="55">
        <v>0</v>
      </c>
      <c r="H120" s="357">
        <f t="shared" si="62"/>
        <v>0</v>
      </c>
      <c r="I120" s="354">
        <f t="shared" si="52"/>
        <v>0</v>
      </c>
      <c r="J120" s="356"/>
      <c r="K120" s="357">
        <f t="shared" si="53"/>
        <v>0</v>
      </c>
      <c r="L120" s="358">
        <f t="shared" si="54"/>
        <v>0</v>
      </c>
      <c r="M120" s="356"/>
      <c r="N120" s="357">
        <f t="shared" si="55"/>
        <v>0</v>
      </c>
      <c r="O120" s="356">
        <f t="shared" si="56"/>
        <v>0</v>
      </c>
      <c r="P120" s="356"/>
      <c r="Q120" s="357">
        <f t="shared" si="57"/>
        <v>0</v>
      </c>
      <c r="R120" s="356">
        <f t="shared" si="58"/>
        <v>0</v>
      </c>
      <c r="S120" s="356"/>
      <c r="T120" s="357">
        <f t="shared" si="59"/>
        <v>0</v>
      </c>
      <c r="U120" s="356">
        <f t="shared" si="60"/>
        <v>0</v>
      </c>
      <c r="V120" s="356"/>
      <c r="W120" s="357">
        <f t="shared" si="61"/>
        <v>0</v>
      </c>
    </row>
    <row r="121" spans="2:23" s="475" customFormat="1" ht="12.75" x14ac:dyDescent="0.25">
      <c r="G121" s="474">
        <f>SUM(G89:G120)</f>
        <v>54097</v>
      </c>
      <c r="H121" s="474">
        <f t="shared" ref="H121:W121" si="63">SUM(H89:H120)</f>
        <v>0</v>
      </c>
      <c r="I121" s="474">
        <f t="shared" si="63"/>
        <v>0</v>
      </c>
      <c r="J121" s="474">
        <f t="shared" si="63"/>
        <v>1719</v>
      </c>
      <c r="K121" s="474">
        <f t="shared" si="63"/>
        <v>0</v>
      </c>
      <c r="L121" s="474">
        <f t="shared" si="63"/>
        <v>0</v>
      </c>
      <c r="M121" s="474">
        <f t="shared" si="63"/>
        <v>0</v>
      </c>
      <c r="N121" s="474">
        <f t="shared" si="63"/>
        <v>0</v>
      </c>
      <c r="O121" s="474">
        <f t="shared" si="63"/>
        <v>0</v>
      </c>
      <c r="P121" s="474">
        <f t="shared" si="63"/>
        <v>84</v>
      </c>
      <c r="Q121" s="474">
        <f t="shared" si="63"/>
        <v>0</v>
      </c>
      <c r="R121" s="474">
        <f t="shared" si="63"/>
        <v>0</v>
      </c>
      <c r="S121" s="474">
        <f t="shared" si="63"/>
        <v>137</v>
      </c>
      <c r="T121" s="474">
        <f t="shared" si="63"/>
        <v>0</v>
      </c>
      <c r="U121" s="474">
        <f t="shared" si="63"/>
        <v>0</v>
      </c>
      <c r="V121" s="474">
        <f t="shared" si="63"/>
        <v>1152</v>
      </c>
      <c r="W121" s="474">
        <f t="shared" si="63"/>
        <v>0</v>
      </c>
    </row>
    <row r="122" spans="2:23" x14ac:dyDescent="0.25">
      <c r="P122" s="458"/>
      <c r="S122" s="458"/>
      <c r="V122" s="458"/>
    </row>
  </sheetData>
  <mergeCells count="44">
    <mergeCell ref="B6:W6"/>
    <mergeCell ref="B7:E7"/>
    <mergeCell ref="F7:H7"/>
    <mergeCell ref="I7:K7"/>
    <mergeCell ref="L7:N7"/>
    <mergeCell ref="O7:Q7"/>
    <mergeCell ref="R7:T7"/>
    <mergeCell ref="U7:W7"/>
    <mergeCell ref="B26:W26"/>
    <mergeCell ref="B27:W27"/>
    <mergeCell ref="B28:B29"/>
    <mergeCell ref="C28:C29"/>
    <mergeCell ref="D28:D29"/>
    <mergeCell ref="E28:E29"/>
    <mergeCell ref="F28:H28"/>
    <mergeCell ref="I28:K28"/>
    <mergeCell ref="L28:N28"/>
    <mergeCell ref="O28:Q28"/>
    <mergeCell ref="R28:T28"/>
    <mergeCell ref="U28:W28"/>
    <mergeCell ref="B49:W49"/>
    <mergeCell ref="B50:B51"/>
    <mergeCell ref="C50:C51"/>
    <mergeCell ref="D50:D51"/>
    <mergeCell ref="E50:E51"/>
    <mergeCell ref="F50:H50"/>
    <mergeCell ref="I50:K50"/>
    <mergeCell ref="L50:N50"/>
    <mergeCell ref="C2:W2"/>
    <mergeCell ref="C3:W3"/>
    <mergeCell ref="L87:N87"/>
    <mergeCell ref="O87:Q87"/>
    <mergeCell ref="R87:T87"/>
    <mergeCell ref="U87:W87"/>
    <mergeCell ref="O50:Q50"/>
    <mergeCell ref="R50:T50"/>
    <mergeCell ref="U50:W50"/>
    <mergeCell ref="B86:E86"/>
    <mergeCell ref="B87:B88"/>
    <mergeCell ref="C87:C88"/>
    <mergeCell ref="D87:D88"/>
    <mergeCell ref="E87:E88"/>
    <mergeCell ref="F87:H87"/>
    <mergeCell ref="I87:K87"/>
  </mergeCells>
  <conditionalFormatting sqref="C7:C8 C24:C25">
    <cfRule type="duplicateValues" dxfId="15" priority="8" stopIfTrue="1"/>
  </conditionalFormatting>
  <conditionalFormatting sqref="C9:C23">
    <cfRule type="duplicateValues" dxfId="14" priority="7" stopIfTrue="1"/>
  </conditionalFormatting>
  <conditionalFormatting sqref="C30:C47">
    <cfRule type="duplicateValues" dxfId="13" priority="6" stopIfTrue="1"/>
  </conditionalFormatting>
  <conditionalFormatting sqref="C52:C83">
    <cfRule type="duplicateValues" dxfId="12" priority="5" stopIfTrue="1"/>
  </conditionalFormatting>
  <conditionalFormatting sqref="C87">
    <cfRule type="duplicateValues" dxfId="11" priority="4" stopIfTrue="1"/>
  </conditionalFormatting>
  <conditionalFormatting sqref="C89:C103">
    <cfRule type="duplicateValues" dxfId="10" priority="3" stopIfTrue="1"/>
  </conditionalFormatting>
  <conditionalFormatting sqref="C89:C105">
    <cfRule type="duplicateValues" dxfId="9" priority="2" stopIfTrue="1"/>
  </conditionalFormatting>
  <conditionalFormatting sqref="C89:C106 C108:C120">
    <cfRule type="duplicateValues" dxfId="8" priority="1"/>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5:N125"/>
  <sheetViews>
    <sheetView showGridLines="0" topLeftCell="A46" workbookViewId="0">
      <selection activeCell="K60" sqref="K60"/>
    </sheetView>
  </sheetViews>
  <sheetFormatPr baseColWidth="10" defaultRowHeight="12" x14ac:dyDescent="0.25"/>
  <cols>
    <col min="1" max="1" width="1.7109375" style="331" customWidth="1"/>
    <col min="2" max="2" width="5.140625" style="331" bestFit="1" customWidth="1"/>
    <col min="3" max="3" width="38" style="331" customWidth="1"/>
    <col min="4" max="5" width="11.85546875" style="332" customWidth="1"/>
    <col min="6" max="6" width="9.7109375" style="331" bestFit="1" customWidth="1"/>
    <col min="7" max="7" width="9.85546875" style="425" bestFit="1" customWidth="1"/>
    <col min="8" max="8" width="11.85546875" style="332" customWidth="1"/>
    <col min="9" max="9" width="11.85546875" style="331" customWidth="1"/>
    <col min="10" max="10" width="11.85546875" style="425" customWidth="1"/>
    <col min="11" max="11" width="11.85546875" style="332" customWidth="1"/>
    <col min="12" max="12" width="11.85546875" style="331" customWidth="1"/>
    <col min="13" max="13" width="11.85546875" style="425" customWidth="1"/>
    <col min="14" max="14" width="14.5703125" style="332" customWidth="1"/>
    <col min="15" max="16384" width="11.42578125" style="331"/>
  </cols>
  <sheetData>
    <row r="5" spans="2:14" ht="12.75" thickBot="1" x14ac:dyDescent="0.3"/>
    <row r="6" spans="2:14" s="164" customFormat="1" ht="16.5" customHeight="1" thickBot="1" x14ac:dyDescent="0.3">
      <c r="B6" s="525" t="s">
        <v>5</v>
      </c>
      <c r="C6" s="696"/>
      <c r="D6" s="696"/>
      <c r="E6" s="696"/>
      <c r="F6" s="696"/>
      <c r="G6" s="696"/>
      <c r="H6" s="696"/>
      <c r="I6" s="696"/>
      <c r="J6" s="696"/>
      <c r="K6" s="696"/>
      <c r="L6" s="696"/>
      <c r="M6" s="696"/>
      <c r="N6" s="696"/>
    </row>
    <row r="7" spans="2:14" s="164" customFormat="1" ht="12.75" customHeight="1" thickBot="1" x14ac:dyDescent="0.3">
      <c r="B7" s="702"/>
      <c r="C7" s="702"/>
      <c r="D7" s="702"/>
      <c r="E7" s="703"/>
      <c r="F7" s="682" t="s">
        <v>140</v>
      </c>
      <c r="G7" s="696"/>
      <c r="H7" s="697"/>
      <c r="I7" s="626" t="s">
        <v>217</v>
      </c>
      <c r="J7" s="696"/>
      <c r="K7" s="697"/>
      <c r="L7" s="626" t="s">
        <v>177</v>
      </c>
      <c r="M7" s="696"/>
      <c r="N7" s="697"/>
    </row>
    <row r="8" spans="2:14" s="342" customFormat="1" ht="79.5" thickBot="1" x14ac:dyDescent="0.3">
      <c r="B8" s="488" t="s">
        <v>7</v>
      </c>
      <c r="C8" s="334" t="s">
        <v>8</v>
      </c>
      <c r="D8" s="411" t="s">
        <v>12</v>
      </c>
      <c r="E8" s="412" t="s">
        <v>14</v>
      </c>
      <c r="F8" s="388" t="s">
        <v>213</v>
      </c>
      <c r="G8" s="443" t="s">
        <v>208</v>
      </c>
      <c r="H8" s="389" t="s">
        <v>214</v>
      </c>
      <c r="I8" s="388" t="s">
        <v>213</v>
      </c>
      <c r="J8" s="443" t="s">
        <v>208</v>
      </c>
      <c r="K8" s="389" t="s">
        <v>215</v>
      </c>
      <c r="L8" s="369" t="s">
        <v>213</v>
      </c>
      <c r="M8" s="428" t="s">
        <v>208</v>
      </c>
      <c r="N8" s="373" t="s">
        <v>215</v>
      </c>
    </row>
    <row r="9" spans="2:14" s="164" customFormat="1" x14ac:dyDescent="0.25">
      <c r="B9" s="414">
        <v>1</v>
      </c>
      <c r="C9" s="406" t="s">
        <v>15</v>
      </c>
      <c r="D9" s="390">
        <f>+TRANSPORTE!G17</f>
        <v>0</v>
      </c>
      <c r="E9" s="396">
        <f>+TRANSPORTE!I17</f>
        <v>0</v>
      </c>
      <c r="F9" s="347">
        <f>+$E9</f>
        <v>0</v>
      </c>
      <c r="G9" s="46">
        <v>97</v>
      </c>
      <c r="H9" s="346">
        <f>+ROUND(G9*F9,0)</f>
        <v>0</v>
      </c>
      <c r="I9" s="343">
        <f>+$E9</f>
        <v>0</v>
      </c>
      <c r="J9" s="46">
        <v>80</v>
      </c>
      <c r="K9" s="437">
        <f>+ROUND(J9*I9,0)</f>
        <v>0</v>
      </c>
      <c r="L9" s="440">
        <f>+$D9</f>
        <v>0</v>
      </c>
      <c r="M9" s="46">
        <v>394</v>
      </c>
      <c r="N9" s="346">
        <f>+ROUND(M9*L9,0)</f>
        <v>0</v>
      </c>
    </row>
    <row r="10" spans="2:14" s="164" customFormat="1" x14ac:dyDescent="0.25">
      <c r="B10" s="415">
        <v>2</v>
      </c>
      <c r="C10" s="417" t="s">
        <v>17</v>
      </c>
      <c r="D10" s="392">
        <f>+TRANSPORTE!G18</f>
        <v>0</v>
      </c>
      <c r="E10" s="397">
        <f>+TRANSPORTE!I18</f>
        <v>0</v>
      </c>
      <c r="F10" s="352">
        <f t="shared" ref="F10:F23" si="0">+$E10</f>
        <v>0</v>
      </c>
      <c r="G10" s="51">
        <v>19</v>
      </c>
      <c r="H10" s="351">
        <f t="shared" ref="H10:H23" si="1">+ROUND(G10*F10,0)</f>
        <v>0</v>
      </c>
      <c r="I10" s="348">
        <f t="shared" ref="I10:I23" si="2">+$E10</f>
        <v>0</v>
      </c>
      <c r="J10" s="51">
        <v>32</v>
      </c>
      <c r="K10" s="438">
        <f t="shared" ref="K10:K23" si="3">+ROUND(J10*I10,0)</f>
        <v>0</v>
      </c>
      <c r="L10" s="441">
        <f>+$D10</f>
        <v>0</v>
      </c>
      <c r="M10" s="51">
        <v>209</v>
      </c>
      <c r="N10" s="351">
        <f t="shared" ref="N10:N23" si="4">+ROUND(M10*L10,0)</f>
        <v>0</v>
      </c>
    </row>
    <row r="11" spans="2:14" s="164" customFormat="1" x14ac:dyDescent="0.25">
      <c r="B11" s="415">
        <v>3</v>
      </c>
      <c r="C11" s="418" t="s">
        <v>18</v>
      </c>
      <c r="D11" s="392">
        <f>+TRANSPORTE!G19</f>
        <v>0</v>
      </c>
      <c r="E11" s="397">
        <f>+TRANSPORTE!I19</f>
        <v>0</v>
      </c>
      <c r="F11" s="352">
        <f t="shared" si="0"/>
        <v>0</v>
      </c>
      <c r="G11" s="51">
        <v>44</v>
      </c>
      <c r="H11" s="351">
        <f t="shared" si="1"/>
        <v>0</v>
      </c>
      <c r="I11" s="348">
        <f t="shared" si="2"/>
        <v>0</v>
      </c>
      <c r="J11" s="51">
        <v>19</v>
      </c>
      <c r="K11" s="438">
        <f t="shared" si="3"/>
        <v>0</v>
      </c>
      <c r="L11" s="441">
        <f>+$D11</f>
        <v>0</v>
      </c>
      <c r="M11" s="51">
        <v>120</v>
      </c>
      <c r="N11" s="351">
        <f t="shared" si="4"/>
        <v>0</v>
      </c>
    </row>
    <row r="12" spans="2:14" s="164" customFormat="1" x14ac:dyDescent="0.25">
      <c r="B12" s="415">
        <v>4</v>
      </c>
      <c r="C12" s="418" t="s">
        <v>19</v>
      </c>
      <c r="D12" s="392">
        <f>+TRANSPORTE!G20</f>
        <v>0</v>
      </c>
      <c r="E12" s="397">
        <f>+TRANSPORTE!I20</f>
        <v>0</v>
      </c>
      <c r="F12" s="352">
        <f t="shared" si="0"/>
        <v>0</v>
      </c>
      <c r="G12" s="51">
        <v>9</v>
      </c>
      <c r="H12" s="351">
        <f t="shared" si="1"/>
        <v>0</v>
      </c>
      <c r="I12" s="348">
        <f t="shared" si="2"/>
        <v>0</v>
      </c>
      <c r="J12" s="51">
        <v>2</v>
      </c>
      <c r="K12" s="438">
        <f t="shared" si="3"/>
        <v>0</v>
      </c>
      <c r="L12" s="441">
        <f t="shared" ref="L12:L23" si="5">+$D12</f>
        <v>0</v>
      </c>
      <c r="M12" s="51">
        <v>28</v>
      </c>
      <c r="N12" s="351">
        <f t="shared" si="4"/>
        <v>0</v>
      </c>
    </row>
    <row r="13" spans="2:14" s="164" customFormat="1" x14ac:dyDescent="0.25">
      <c r="B13" s="415">
        <v>5</v>
      </c>
      <c r="C13" s="418" t="s">
        <v>20</v>
      </c>
      <c r="D13" s="392">
        <f>+TRANSPORTE!G21</f>
        <v>0</v>
      </c>
      <c r="E13" s="397">
        <f>+TRANSPORTE!I21</f>
        <v>0</v>
      </c>
      <c r="F13" s="352">
        <f t="shared" si="0"/>
        <v>0</v>
      </c>
      <c r="G13" s="51">
        <v>16</v>
      </c>
      <c r="H13" s="351">
        <f t="shared" si="1"/>
        <v>0</v>
      </c>
      <c r="I13" s="348">
        <f t="shared" si="2"/>
        <v>0</v>
      </c>
      <c r="J13" s="51">
        <v>3</v>
      </c>
      <c r="K13" s="438">
        <f t="shared" si="3"/>
        <v>0</v>
      </c>
      <c r="L13" s="441">
        <f t="shared" si="5"/>
        <v>0</v>
      </c>
      <c r="M13" s="51">
        <v>41</v>
      </c>
      <c r="N13" s="351">
        <f t="shared" si="4"/>
        <v>0</v>
      </c>
    </row>
    <row r="14" spans="2:14" s="164" customFormat="1" x14ac:dyDescent="0.25">
      <c r="B14" s="415">
        <v>6</v>
      </c>
      <c r="C14" s="418" t="s">
        <v>21</v>
      </c>
      <c r="D14" s="392">
        <f>+TRANSPORTE!G22</f>
        <v>0</v>
      </c>
      <c r="E14" s="397">
        <f>+TRANSPORTE!I22</f>
        <v>0</v>
      </c>
      <c r="F14" s="352">
        <f t="shared" si="0"/>
        <v>0</v>
      </c>
      <c r="G14" s="51">
        <v>20</v>
      </c>
      <c r="H14" s="351">
        <f t="shared" si="1"/>
        <v>0</v>
      </c>
      <c r="I14" s="348">
        <f t="shared" si="2"/>
        <v>0</v>
      </c>
      <c r="J14" s="51">
        <v>16</v>
      </c>
      <c r="K14" s="438">
        <f t="shared" si="3"/>
        <v>0</v>
      </c>
      <c r="L14" s="441">
        <f t="shared" si="5"/>
        <v>0</v>
      </c>
      <c r="M14" s="51">
        <v>83</v>
      </c>
      <c r="N14" s="351">
        <f t="shared" si="4"/>
        <v>0</v>
      </c>
    </row>
    <row r="15" spans="2:14" s="164" customFormat="1" x14ac:dyDescent="0.25">
      <c r="B15" s="415">
        <v>7</v>
      </c>
      <c r="C15" s="418" t="s">
        <v>22</v>
      </c>
      <c r="D15" s="392">
        <f>+TRANSPORTE!G23</f>
        <v>0</v>
      </c>
      <c r="E15" s="397">
        <f>+TRANSPORTE!I23</f>
        <v>0</v>
      </c>
      <c r="F15" s="352">
        <f t="shared" si="0"/>
        <v>0</v>
      </c>
      <c r="G15" s="51">
        <v>10</v>
      </c>
      <c r="H15" s="351">
        <f t="shared" si="1"/>
        <v>0</v>
      </c>
      <c r="I15" s="348">
        <f t="shared" si="2"/>
        <v>0</v>
      </c>
      <c r="J15" s="51">
        <v>4</v>
      </c>
      <c r="K15" s="438">
        <f t="shared" si="3"/>
        <v>0</v>
      </c>
      <c r="L15" s="441">
        <f t="shared" si="5"/>
        <v>0</v>
      </c>
      <c r="M15" s="51">
        <v>37</v>
      </c>
      <c r="N15" s="351">
        <f t="shared" si="4"/>
        <v>0</v>
      </c>
    </row>
    <row r="16" spans="2:14" s="164" customFormat="1" x14ac:dyDescent="0.25">
      <c r="B16" s="415">
        <v>8</v>
      </c>
      <c r="C16" s="418" t="s">
        <v>23</v>
      </c>
      <c r="D16" s="392">
        <f>+TRANSPORTE!G24</f>
        <v>0</v>
      </c>
      <c r="E16" s="397">
        <f>+TRANSPORTE!I24</f>
        <v>0</v>
      </c>
      <c r="F16" s="352">
        <f t="shared" si="0"/>
        <v>0</v>
      </c>
      <c r="G16" s="51">
        <v>7</v>
      </c>
      <c r="H16" s="351">
        <f t="shared" si="1"/>
        <v>0</v>
      </c>
      <c r="I16" s="348">
        <f t="shared" si="2"/>
        <v>0</v>
      </c>
      <c r="J16" s="51">
        <v>7</v>
      </c>
      <c r="K16" s="438">
        <f t="shared" si="3"/>
        <v>0</v>
      </c>
      <c r="L16" s="441">
        <f t="shared" si="5"/>
        <v>0</v>
      </c>
      <c r="M16" s="51">
        <v>55</v>
      </c>
      <c r="N16" s="351">
        <f t="shared" si="4"/>
        <v>0</v>
      </c>
    </row>
    <row r="17" spans="2:14" s="164" customFormat="1" x14ac:dyDescent="0.25">
      <c r="B17" s="415">
        <v>9</v>
      </c>
      <c r="C17" s="418" t="s">
        <v>24</v>
      </c>
      <c r="D17" s="392">
        <f>+TRANSPORTE!G25</f>
        <v>0</v>
      </c>
      <c r="E17" s="397">
        <f>+TRANSPORTE!I25</f>
        <v>0</v>
      </c>
      <c r="F17" s="352">
        <f t="shared" si="0"/>
        <v>0</v>
      </c>
      <c r="G17" s="51">
        <v>5</v>
      </c>
      <c r="H17" s="351">
        <f t="shared" si="1"/>
        <v>0</v>
      </c>
      <c r="I17" s="348">
        <f t="shared" si="2"/>
        <v>0</v>
      </c>
      <c r="J17" s="51">
        <v>11</v>
      </c>
      <c r="K17" s="438">
        <f t="shared" si="3"/>
        <v>0</v>
      </c>
      <c r="L17" s="441">
        <f t="shared" si="5"/>
        <v>0</v>
      </c>
      <c r="M17" s="51">
        <v>57</v>
      </c>
      <c r="N17" s="351">
        <f t="shared" si="4"/>
        <v>0</v>
      </c>
    </row>
    <row r="18" spans="2:14" s="164" customFormat="1" x14ac:dyDescent="0.25">
      <c r="B18" s="415">
        <v>10</v>
      </c>
      <c r="C18" s="418" t="s">
        <v>25</v>
      </c>
      <c r="D18" s="392">
        <f>+TRANSPORTE!G26</f>
        <v>0</v>
      </c>
      <c r="E18" s="397">
        <f>+TRANSPORTE!I26</f>
        <v>0</v>
      </c>
      <c r="F18" s="352">
        <f t="shared" si="0"/>
        <v>0</v>
      </c>
      <c r="G18" s="51">
        <v>12</v>
      </c>
      <c r="H18" s="351">
        <f t="shared" si="1"/>
        <v>0</v>
      </c>
      <c r="I18" s="348">
        <f t="shared" si="2"/>
        <v>0</v>
      </c>
      <c r="J18" s="51">
        <v>8</v>
      </c>
      <c r="K18" s="438">
        <f t="shared" si="3"/>
        <v>0</v>
      </c>
      <c r="L18" s="441">
        <f t="shared" si="5"/>
        <v>0</v>
      </c>
      <c r="M18" s="51">
        <v>54</v>
      </c>
      <c r="N18" s="351">
        <f t="shared" si="4"/>
        <v>0</v>
      </c>
    </row>
    <row r="19" spans="2:14" s="164" customFormat="1" x14ac:dyDescent="0.25">
      <c r="B19" s="415">
        <v>11</v>
      </c>
      <c r="C19" s="418" t="s">
        <v>26</v>
      </c>
      <c r="D19" s="392">
        <f>+TRANSPORTE!G27</f>
        <v>0</v>
      </c>
      <c r="E19" s="397">
        <f>+TRANSPORTE!I27</f>
        <v>0</v>
      </c>
      <c r="F19" s="352">
        <f t="shared" si="0"/>
        <v>0</v>
      </c>
      <c r="G19" s="51">
        <v>10</v>
      </c>
      <c r="H19" s="351">
        <f t="shared" si="1"/>
        <v>0</v>
      </c>
      <c r="I19" s="348">
        <f t="shared" si="2"/>
        <v>0</v>
      </c>
      <c r="J19" s="51">
        <v>5</v>
      </c>
      <c r="K19" s="438">
        <f t="shared" si="3"/>
        <v>0</v>
      </c>
      <c r="L19" s="441">
        <f t="shared" si="5"/>
        <v>0</v>
      </c>
      <c r="M19" s="51">
        <v>52</v>
      </c>
      <c r="N19" s="351">
        <f t="shared" si="4"/>
        <v>0</v>
      </c>
    </row>
    <row r="20" spans="2:14" s="164" customFormat="1" x14ac:dyDescent="0.25">
      <c r="B20" s="415">
        <v>12</v>
      </c>
      <c r="C20" s="418" t="s">
        <v>27</v>
      </c>
      <c r="D20" s="392">
        <f>+TRANSPORTE!G28</f>
        <v>0</v>
      </c>
      <c r="E20" s="397">
        <f>+TRANSPORTE!I28</f>
        <v>0</v>
      </c>
      <c r="F20" s="352">
        <f t="shared" si="0"/>
        <v>0</v>
      </c>
      <c r="G20" s="51">
        <v>7</v>
      </c>
      <c r="H20" s="351">
        <f t="shared" si="1"/>
        <v>0</v>
      </c>
      <c r="I20" s="348">
        <f t="shared" si="2"/>
        <v>0</v>
      </c>
      <c r="J20" s="51">
        <v>9</v>
      </c>
      <c r="K20" s="438">
        <f t="shared" si="3"/>
        <v>0</v>
      </c>
      <c r="L20" s="441">
        <f t="shared" si="5"/>
        <v>0</v>
      </c>
      <c r="M20" s="51">
        <v>79</v>
      </c>
      <c r="N20" s="351">
        <f t="shared" si="4"/>
        <v>0</v>
      </c>
    </row>
    <row r="21" spans="2:14" s="164" customFormat="1" x14ac:dyDescent="0.25">
      <c r="B21" s="415">
        <v>13</v>
      </c>
      <c r="C21" s="418" t="s">
        <v>28</v>
      </c>
      <c r="D21" s="392">
        <f>+TRANSPORTE!G29</f>
        <v>0</v>
      </c>
      <c r="E21" s="397">
        <f>+TRANSPORTE!I29</f>
        <v>0</v>
      </c>
      <c r="F21" s="352">
        <f t="shared" si="0"/>
        <v>0</v>
      </c>
      <c r="G21" s="51">
        <v>17</v>
      </c>
      <c r="H21" s="351">
        <f t="shared" si="1"/>
        <v>0</v>
      </c>
      <c r="I21" s="348">
        <f t="shared" si="2"/>
        <v>0</v>
      </c>
      <c r="J21" s="51">
        <v>15</v>
      </c>
      <c r="K21" s="438">
        <f t="shared" si="3"/>
        <v>0</v>
      </c>
      <c r="L21" s="441">
        <f t="shared" si="5"/>
        <v>0</v>
      </c>
      <c r="M21" s="51">
        <v>102</v>
      </c>
      <c r="N21" s="351">
        <f t="shared" si="4"/>
        <v>0</v>
      </c>
    </row>
    <row r="22" spans="2:14" s="164" customFormat="1" x14ac:dyDescent="0.25">
      <c r="B22" s="415">
        <v>14</v>
      </c>
      <c r="C22" s="418" t="s">
        <v>29</v>
      </c>
      <c r="D22" s="392">
        <f>+TRANSPORTE!G30</f>
        <v>0</v>
      </c>
      <c r="E22" s="397">
        <f>+TRANSPORTE!I30</f>
        <v>0</v>
      </c>
      <c r="F22" s="352">
        <f t="shared" si="0"/>
        <v>0</v>
      </c>
      <c r="G22" s="51">
        <v>18</v>
      </c>
      <c r="H22" s="351">
        <f t="shared" si="1"/>
        <v>0</v>
      </c>
      <c r="I22" s="348">
        <f t="shared" si="2"/>
        <v>0</v>
      </c>
      <c r="J22" s="51">
        <v>5</v>
      </c>
      <c r="K22" s="438">
        <f t="shared" si="3"/>
        <v>0</v>
      </c>
      <c r="L22" s="441">
        <f t="shared" si="5"/>
        <v>0</v>
      </c>
      <c r="M22" s="51">
        <v>53</v>
      </c>
      <c r="N22" s="351">
        <f t="shared" si="4"/>
        <v>0</v>
      </c>
    </row>
    <row r="23" spans="2:14" s="164" customFormat="1" ht="12.75" thickBot="1" x14ac:dyDescent="0.3">
      <c r="B23" s="416">
        <v>15</v>
      </c>
      <c r="C23" s="419" t="s">
        <v>30</v>
      </c>
      <c r="D23" s="394">
        <f>+TRANSPORTE!G31</f>
        <v>0</v>
      </c>
      <c r="E23" s="398">
        <f>+TRANSPORTE!I31</f>
        <v>0</v>
      </c>
      <c r="F23" s="358">
        <f t="shared" si="0"/>
        <v>0</v>
      </c>
      <c r="G23" s="55">
        <v>9</v>
      </c>
      <c r="H23" s="357">
        <f t="shared" si="1"/>
        <v>0</v>
      </c>
      <c r="I23" s="354">
        <f t="shared" si="2"/>
        <v>0</v>
      </c>
      <c r="J23" s="55">
        <v>12</v>
      </c>
      <c r="K23" s="439">
        <f t="shared" si="3"/>
        <v>0</v>
      </c>
      <c r="L23" s="442">
        <f t="shared" si="5"/>
        <v>0</v>
      </c>
      <c r="M23" s="55">
        <v>81</v>
      </c>
      <c r="N23" s="357">
        <f t="shared" si="4"/>
        <v>0</v>
      </c>
    </row>
    <row r="24" spans="2:14" s="423" customFormat="1" ht="12.75" x14ac:dyDescent="0.25">
      <c r="B24" s="422"/>
      <c r="C24" s="422"/>
      <c r="D24" s="456"/>
      <c r="E24" s="456"/>
      <c r="G24" s="457">
        <f>SUM(G9:G23)</f>
        <v>300</v>
      </c>
      <c r="H24" s="457">
        <f t="shared" ref="H24:N24" si="6">SUM(H9:H23)</f>
        <v>0</v>
      </c>
      <c r="I24" s="457">
        <f t="shared" si="6"/>
        <v>0</v>
      </c>
      <c r="J24" s="457">
        <f t="shared" si="6"/>
        <v>228</v>
      </c>
      <c r="K24" s="457">
        <f t="shared" si="6"/>
        <v>0</v>
      </c>
      <c r="L24" s="457">
        <f t="shared" si="6"/>
        <v>0</v>
      </c>
      <c r="M24" s="457">
        <f t="shared" si="6"/>
        <v>1445</v>
      </c>
      <c r="N24" s="457">
        <f t="shared" si="6"/>
        <v>0</v>
      </c>
    </row>
    <row r="25" spans="2:14" s="164" customFormat="1" x14ac:dyDescent="0.25">
      <c r="B25" s="487"/>
      <c r="C25" s="487"/>
      <c r="D25" s="413"/>
      <c r="E25" s="413"/>
      <c r="G25" s="432"/>
      <c r="H25" s="360"/>
      <c r="J25" s="432"/>
      <c r="K25" s="360"/>
      <c r="M25" s="432"/>
      <c r="N25" s="360"/>
    </row>
    <row r="26" spans="2:14" s="361" customFormat="1" ht="16.5" customHeight="1" thickBot="1" x14ac:dyDescent="0.3">
      <c r="B26" s="700" t="s">
        <v>31</v>
      </c>
      <c r="C26" s="700"/>
      <c r="D26" s="700"/>
      <c r="E26" s="700"/>
      <c r="F26" s="700"/>
      <c r="G26" s="700"/>
      <c r="H26" s="700"/>
      <c r="I26" s="700"/>
      <c r="J26" s="700"/>
      <c r="K26" s="700"/>
      <c r="L26" s="700"/>
      <c r="M26" s="700"/>
      <c r="N26" s="700"/>
    </row>
    <row r="27" spans="2:14" s="361" customFormat="1" ht="12.75" customHeight="1" thickBot="1" x14ac:dyDescent="0.3">
      <c r="B27" s="701" t="s">
        <v>33</v>
      </c>
      <c r="C27" s="696"/>
      <c r="D27" s="696"/>
      <c r="E27" s="696"/>
      <c r="F27" s="696"/>
      <c r="G27" s="696"/>
      <c r="H27" s="696"/>
      <c r="I27" s="696"/>
      <c r="J27" s="696"/>
      <c r="K27" s="696"/>
      <c r="L27" s="696"/>
      <c r="M27" s="696"/>
      <c r="N27" s="697"/>
    </row>
    <row r="28" spans="2:14" s="361" customFormat="1" ht="12.75" customHeight="1" thickBot="1" x14ac:dyDescent="0.3">
      <c r="B28" s="674" t="s">
        <v>7</v>
      </c>
      <c r="C28" s="676" t="s">
        <v>8</v>
      </c>
      <c r="D28" s="699" t="s">
        <v>12</v>
      </c>
      <c r="E28" s="699" t="s">
        <v>14</v>
      </c>
      <c r="F28" s="682" t="s">
        <v>140</v>
      </c>
      <c r="G28" s="696"/>
      <c r="H28" s="697"/>
      <c r="I28" s="626" t="s">
        <v>217</v>
      </c>
      <c r="J28" s="696"/>
      <c r="K28" s="697"/>
      <c r="L28" s="626" t="s">
        <v>177</v>
      </c>
      <c r="M28" s="696"/>
      <c r="N28" s="697"/>
    </row>
    <row r="29" spans="2:14" s="363" customFormat="1" ht="79.5" thickBot="1" x14ac:dyDescent="0.3">
      <c r="B29" s="698"/>
      <c r="C29" s="698"/>
      <c r="D29" s="698"/>
      <c r="E29" s="698"/>
      <c r="F29" s="362" t="s">
        <v>213</v>
      </c>
      <c r="G29" s="426" t="s">
        <v>208</v>
      </c>
      <c r="H29" s="341" t="s">
        <v>214</v>
      </c>
      <c r="I29" s="337" t="s">
        <v>213</v>
      </c>
      <c r="J29" s="426" t="s">
        <v>208</v>
      </c>
      <c r="K29" s="339" t="s">
        <v>215</v>
      </c>
      <c r="L29" s="340" t="s">
        <v>213</v>
      </c>
      <c r="M29" s="426" t="s">
        <v>208</v>
      </c>
      <c r="N29" s="341" t="s">
        <v>215</v>
      </c>
    </row>
    <row r="30" spans="2:14" x14ac:dyDescent="0.25">
      <c r="B30" s="403">
        <v>1</v>
      </c>
      <c r="C30" s="406" t="s">
        <v>34</v>
      </c>
      <c r="D30" s="390">
        <f>+TRANSPORTE!G37</f>
        <v>0</v>
      </c>
      <c r="E30" s="396">
        <f>+TRANSPORTE!I37</f>
        <v>0</v>
      </c>
      <c r="F30" s="343">
        <f>+$E30</f>
        <v>0</v>
      </c>
      <c r="G30" s="46">
        <v>322778</v>
      </c>
      <c r="H30" s="346">
        <f>+ROUND(G30*F30,0)</f>
        <v>0</v>
      </c>
      <c r="I30" s="343">
        <f>+$E30</f>
        <v>0</v>
      </c>
      <c r="J30" s="46">
        <v>109991</v>
      </c>
      <c r="K30" s="437">
        <f>+ROUND(J30*I30,0)</f>
        <v>0</v>
      </c>
      <c r="L30" s="440">
        <f>+$D30</f>
        <v>0</v>
      </c>
      <c r="M30" s="46">
        <v>1300770</v>
      </c>
      <c r="N30" s="346">
        <f>+ROUND(M30*L30,0)</f>
        <v>0</v>
      </c>
    </row>
    <row r="31" spans="2:14" x14ac:dyDescent="0.25">
      <c r="B31" s="404">
        <v>2</v>
      </c>
      <c r="C31" s="407" t="s">
        <v>35</v>
      </c>
      <c r="D31" s="392">
        <f>+TRANSPORTE!G38</f>
        <v>0</v>
      </c>
      <c r="E31" s="397">
        <f>+TRANSPORTE!I38</f>
        <v>0</v>
      </c>
      <c r="F31" s="348">
        <f t="shared" ref="F31:F45" si="7">+$E31</f>
        <v>0</v>
      </c>
      <c r="G31" s="51">
        <v>91784</v>
      </c>
      <c r="H31" s="351">
        <f t="shared" ref="H31:H45" si="8">+ROUND(G31*F31,0)</f>
        <v>0</v>
      </c>
      <c r="I31" s="348">
        <f t="shared" ref="I31:I45" si="9">+$E31</f>
        <v>0</v>
      </c>
      <c r="J31" s="51">
        <v>38147</v>
      </c>
      <c r="K31" s="438">
        <f t="shared" ref="K31:K45" si="10">+ROUND(J31*I31,0)</f>
        <v>0</v>
      </c>
      <c r="L31" s="441">
        <f>+$D31</f>
        <v>0</v>
      </c>
      <c r="M31" s="51">
        <v>353656</v>
      </c>
      <c r="N31" s="351">
        <f t="shared" ref="N31:N45" si="11">+ROUND(M31*L31,0)</f>
        <v>0</v>
      </c>
    </row>
    <row r="32" spans="2:14" x14ac:dyDescent="0.25">
      <c r="B32" s="404">
        <v>3</v>
      </c>
      <c r="C32" s="407" t="s">
        <v>36</v>
      </c>
      <c r="D32" s="392">
        <f>+TRANSPORTE!G39</f>
        <v>0</v>
      </c>
      <c r="E32" s="397">
        <f>+TRANSPORTE!I39</f>
        <v>0</v>
      </c>
      <c r="F32" s="348">
        <f t="shared" si="7"/>
        <v>0</v>
      </c>
      <c r="G32" s="51">
        <v>20498</v>
      </c>
      <c r="H32" s="351">
        <f t="shared" si="8"/>
        <v>0</v>
      </c>
      <c r="I32" s="348">
        <f t="shared" si="9"/>
        <v>0</v>
      </c>
      <c r="J32" s="51">
        <v>16336</v>
      </c>
      <c r="K32" s="438">
        <f t="shared" si="10"/>
        <v>0</v>
      </c>
      <c r="L32" s="441">
        <f>+$D32</f>
        <v>0</v>
      </c>
      <c r="M32" s="51">
        <v>173586</v>
      </c>
      <c r="N32" s="351">
        <f t="shared" si="11"/>
        <v>0</v>
      </c>
    </row>
    <row r="33" spans="2:14" x14ac:dyDescent="0.25">
      <c r="B33" s="404">
        <v>4</v>
      </c>
      <c r="C33" s="407" t="s">
        <v>37</v>
      </c>
      <c r="D33" s="392">
        <f>+TRANSPORTE!G40</f>
        <v>0</v>
      </c>
      <c r="E33" s="397">
        <f>+TRANSPORTE!I40</f>
        <v>0</v>
      </c>
      <c r="F33" s="348">
        <f t="shared" si="7"/>
        <v>0</v>
      </c>
      <c r="G33" s="51">
        <v>58954</v>
      </c>
      <c r="H33" s="351">
        <f t="shared" si="8"/>
        <v>0</v>
      </c>
      <c r="I33" s="348">
        <f t="shared" si="9"/>
        <v>0</v>
      </c>
      <c r="J33" s="51">
        <v>12617</v>
      </c>
      <c r="K33" s="438">
        <f t="shared" si="10"/>
        <v>0</v>
      </c>
      <c r="L33" s="441">
        <f>+$D33</f>
        <v>0</v>
      </c>
      <c r="M33" s="51">
        <v>135914</v>
      </c>
      <c r="N33" s="351">
        <f t="shared" si="11"/>
        <v>0</v>
      </c>
    </row>
    <row r="34" spans="2:14" x14ac:dyDescent="0.25">
      <c r="B34" s="404">
        <v>5</v>
      </c>
      <c r="C34" s="407" t="s">
        <v>38</v>
      </c>
      <c r="D34" s="392">
        <f>+TRANSPORTE!G41</f>
        <v>0</v>
      </c>
      <c r="E34" s="397">
        <f>+TRANSPORTE!I41</f>
        <v>0</v>
      </c>
      <c r="F34" s="348">
        <f t="shared" si="7"/>
        <v>0</v>
      </c>
      <c r="G34" s="51">
        <v>15304</v>
      </c>
      <c r="H34" s="351">
        <f t="shared" si="8"/>
        <v>0</v>
      </c>
      <c r="I34" s="348">
        <f t="shared" si="9"/>
        <v>0</v>
      </c>
      <c r="J34" s="51">
        <v>8227</v>
      </c>
      <c r="K34" s="438">
        <f t="shared" si="10"/>
        <v>0</v>
      </c>
      <c r="L34" s="441">
        <f t="shared" ref="L34:L45" si="12">+$D34</f>
        <v>0</v>
      </c>
      <c r="M34" s="51">
        <v>116150</v>
      </c>
      <c r="N34" s="351">
        <f t="shared" si="11"/>
        <v>0</v>
      </c>
    </row>
    <row r="35" spans="2:14" x14ac:dyDescent="0.25">
      <c r="B35" s="404">
        <v>6</v>
      </c>
      <c r="C35" s="407" t="s">
        <v>39</v>
      </c>
      <c r="D35" s="392">
        <f>+TRANSPORTE!G42</f>
        <v>0</v>
      </c>
      <c r="E35" s="397">
        <f>+TRANSPORTE!I42</f>
        <v>0</v>
      </c>
      <c r="F35" s="348">
        <f t="shared" si="7"/>
        <v>0</v>
      </c>
      <c r="G35" s="51">
        <v>6444</v>
      </c>
      <c r="H35" s="351">
        <f t="shared" si="8"/>
        <v>0</v>
      </c>
      <c r="I35" s="348">
        <f t="shared" si="9"/>
        <v>0</v>
      </c>
      <c r="J35" s="51">
        <v>5236</v>
      </c>
      <c r="K35" s="438">
        <f t="shared" si="10"/>
        <v>0</v>
      </c>
      <c r="L35" s="441">
        <f t="shared" si="12"/>
        <v>0</v>
      </c>
      <c r="M35" s="51">
        <v>54548</v>
      </c>
      <c r="N35" s="351">
        <f t="shared" si="11"/>
        <v>0</v>
      </c>
    </row>
    <row r="36" spans="2:14" x14ac:dyDescent="0.25">
      <c r="B36" s="404">
        <v>7</v>
      </c>
      <c r="C36" s="407" t="s">
        <v>40</v>
      </c>
      <c r="D36" s="392">
        <f>+TRANSPORTE!G43</f>
        <v>0</v>
      </c>
      <c r="E36" s="397">
        <f>+TRANSPORTE!I43</f>
        <v>0</v>
      </c>
      <c r="F36" s="348">
        <f t="shared" si="7"/>
        <v>0</v>
      </c>
      <c r="G36" s="51">
        <v>16144</v>
      </c>
      <c r="H36" s="351">
        <f t="shared" si="8"/>
        <v>0</v>
      </c>
      <c r="I36" s="348">
        <f t="shared" si="9"/>
        <v>0</v>
      </c>
      <c r="J36" s="51">
        <v>2028</v>
      </c>
      <c r="K36" s="438">
        <f t="shared" si="10"/>
        <v>0</v>
      </c>
      <c r="L36" s="441">
        <f t="shared" si="12"/>
        <v>0</v>
      </c>
      <c r="M36" s="51">
        <v>34988</v>
      </c>
      <c r="N36" s="351">
        <f t="shared" si="11"/>
        <v>0</v>
      </c>
    </row>
    <row r="37" spans="2:14" x14ac:dyDescent="0.25">
      <c r="B37" s="404">
        <v>8</v>
      </c>
      <c r="C37" s="407" t="s">
        <v>41</v>
      </c>
      <c r="D37" s="392">
        <f>+TRANSPORTE!G44</f>
        <v>0</v>
      </c>
      <c r="E37" s="397">
        <f>+TRANSPORTE!I44</f>
        <v>0</v>
      </c>
      <c r="F37" s="348">
        <f t="shared" si="7"/>
        <v>0</v>
      </c>
      <c r="G37" s="51">
        <v>8974</v>
      </c>
      <c r="H37" s="351">
        <f t="shared" si="8"/>
        <v>0</v>
      </c>
      <c r="I37" s="348">
        <f t="shared" si="9"/>
        <v>0</v>
      </c>
      <c r="J37" s="51">
        <v>2505</v>
      </c>
      <c r="K37" s="438">
        <f t="shared" si="10"/>
        <v>0</v>
      </c>
      <c r="L37" s="441">
        <f t="shared" si="12"/>
        <v>0</v>
      </c>
      <c r="M37" s="51">
        <v>38932</v>
      </c>
      <c r="N37" s="351">
        <f t="shared" si="11"/>
        <v>0</v>
      </c>
    </row>
    <row r="38" spans="2:14" x14ac:dyDescent="0.25">
      <c r="B38" s="404">
        <v>9</v>
      </c>
      <c r="C38" s="407" t="s">
        <v>42</v>
      </c>
      <c r="D38" s="392">
        <f>+TRANSPORTE!G45</f>
        <v>0</v>
      </c>
      <c r="E38" s="397">
        <f>+TRANSPORTE!I45</f>
        <v>0</v>
      </c>
      <c r="F38" s="348">
        <f t="shared" si="7"/>
        <v>0</v>
      </c>
      <c r="G38" s="51">
        <v>21454</v>
      </c>
      <c r="H38" s="351">
        <f t="shared" si="8"/>
        <v>0</v>
      </c>
      <c r="I38" s="348">
        <f t="shared" si="9"/>
        <v>0</v>
      </c>
      <c r="J38" s="51">
        <v>1453</v>
      </c>
      <c r="K38" s="438">
        <f t="shared" si="10"/>
        <v>0</v>
      </c>
      <c r="L38" s="441">
        <f t="shared" si="12"/>
        <v>0</v>
      </c>
      <c r="M38" s="51">
        <v>45426</v>
      </c>
      <c r="N38" s="351">
        <f t="shared" si="11"/>
        <v>0</v>
      </c>
    </row>
    <row r="39" spans="2:14" x14ac:dyDescent="0.25">
      <c r="B39" s="404">
        <v>10</v>
      </c>
      <c r="C39" s="407" t="s">
        <v>43</v>
      </c>
      <c r="D39" s="392">
        <f>+TRANSPORTE!G46</f>
        <v>0</v>
      </c>
      <c r="E39" s="397">
        <f>+TRANSPORTE!I46</f>
        <v>0</v>
      </c>
      <c r="F39" s="348">
        <f t="shared" si="7"/>
        <v>0</v>
      </c>
      <c r="G39" s="51">
        <v>14358</v>
      </c>
      <c r="H39" s="351">
        <f t="shared" si="8"/>
        <v>0</v>
      </c>
      <c r="I39" s="348">
        <f t="shared" si="9"/>
        <v>0</v>
      </c>
      <c r="J39" s="51">
        <v>1936</v>
      </c>
      <c r="K39" s="438">
        <f t="shared" si="10"/>
        <v>0</v>
      </c>
      <c r="L39" s="441">
        <f t="shared" si="12"/>
        <v>0</v>
      </c>
      <c r="M39" s="51">
        <v>42248</v>
      </c>
      <c r="N39" s="351">
        <f t="shared" si="11"/>
        <v>0</v>
      </c>
    </row>
    <row r="40" spans="2:14" x14ac:dyDescent="0.25">
      <c r="B40" s="404">
        <v>11</v>
      </c>
      <c r="C40" s="407" t="s">
        <v>44</v>
      </c>
      <c r="D40" s="392">
        <f>+TRANSPORTE!G47</f>
        <v>0</v>
      </c>
      <c r="E40" s="397">
        <f>+TRANSPORTE!I47</f>
        <v>0</v>
      </c>
      <c r="F40" s="348">
        <f t="shared" si="7"/>
        <v>0</v>
      </c>
      <c r="G40" s="51">
        <v>6270</v>
      </c>
      <c r="H40" s="351">
        <f t="shared" si="8"/>
        <v>0</v>
      </c>
      <c r="I40" s="348">
        <f t="shared" si="9"/>
        <v>0</v>
      </c>
      <c r="J40" s="51">
        <v>1719</v>
      </c>
      <c r="K40" s="438">
        <f t="shared" si="10"/>
        <v>0</v>
      </c>
      <c r="L40" s="441">
        <f t="shared" si="12"/>
        <v>0</v>
      </c>
      <c r="M40" s="51">
        <v>28962</v>
      </c>
      <c r="N40" s="351">
        <f t="shared" si="11"/>
        <v>0</v>
      </c>
    </row>
    <row r="41" spans="2:14" x14ac:dyDescent="0.25">
      <c r="B41" s="404">
        <v>12</v>
      </c>
      <c r="C41" s="407" t="s">
        <v>45</v>
      </c>
      <c r="D41" s="392">
        <f>+TRANSPORTE!G48</f>
        <v>0</v>
      </c>
      <c r="E41" s="397">
        <f>+TRANSPORTE!I48</f>
        <v>0</v>
      </c>
      <c r="F41" s="348">
        <f t="shared" si="7"/>
        <v>0</v>
      </c>
      <c r="G41" s="51">
        <v>8710</v>
      </c>
      <c r="H41" s="351">
        <f t="shared" si="8"/>
        <v>0</v>
      </c>
      <c r="I41" s="348">
        <f t="shared" si="9"/>
        <v>0</v>
      </c>
      <c r="J41" s="51">
        <v>1417</v>
      </c>
      <c r="K41" s="438">
        <f t="shared" si="10"/>
        <v>0</v>
      </c>
      <c r="L41" s="441">
        <f t="shared" si="12"/>
        <v>0</v>
      </c>
      <c r="M41" s="51">
        <v>26958</v>
      </c>
      <c r="N41" s="351">
        <f t="shared" si="11"/>
        <v>0</v>
      </c>
    </row>
    <row r="42" spans="2:14" x14ac:dyDescent="0.25">
      <c r="B42" s="404">
        <v>13</v>
      </c>
      <c r="C42" s="407" t="s">
        <v>46</v>
      </c>
      <c r="D42" s="392">
        <f>+TRANSPORTE!G49</f>
        <v>0</v>
      </c>
      <c r="E42" s="397">
        <f>+TRANSPORTE!I49</f>
        <v>0</v>
      </c>
      <c r="F42" s="348">
        <f t="shared" si="7"/>
        <v>0</v>
      </c>
      <c r="G42" s="51">
        <v>28526</v>
      </c>
      <c r="H42" s="351">
        <f t="shared" si="8"/>
        <v>0</v>
      </c>
      <c r="I42" s="348">
        <f t="shared" si="9"/>
        <v>0</v>
      </c>
      <c r="J42" s="51">
        <v>9843</v>
      </c>
      <c r="K42" s="438">
        <f t="shared" si="10"/>
        <v>0</v>
      </c>
      <c r="L42" s="441">
        <f t="shared" si="12"/>
        <v>0</v>
      </c>
      <c r="M42" s="51">
        <v>102012</v>
      </c>
      <c r="N42" s="351">
        <f t="shared" si="11"/>
        <v>0</v>
      </c>
    </row>
    <row r="43" spans="2:14" x14ac:dyDescent="0.25">
      <c r="B43" s="404">
        <v>14</v>
      </c>
      <c r="C43" s="407" t="s">
        <v>47</v>
      </c>
      <c r="D43" s="392">
        <f>+TRANSPORTE!G50</f>
        <v>0</v>
      </c>
      <c r="E43" s="397">
        <f>+TRANSPORTE!I50</f>
        <v>0</v>
      </c>
      <c r="F43" s="348">
        <f t="shared" si="7"/>
        <v>0</v>
      </c>
      <c r="G43" s="51">
        <v>7592</v>
      </c>
      <c r="H43" s="351">
        <f t="shared" si="8"/>
        <v>0</v>
      </c>
      <c r="I43" s="348">
        <f t="shared" si="9"/>
        <v>0</v>
      </c>
      <c r="J43" s="51">
        <v>2423</v>
      </c>
      <c r="K43" s="438">
        <f t="shared" si="10"/>
        <v>0</v>
      </c>
      <c r="L43" s="441">
        <f t="shared" si="12"/>
        <v>0</v>
      </c>
      <c r="M43" s="51">
        <v>66542</v>
      </c>
      <c r="N43" s="351">
        <f t="shared" si="11"/>
        <v>0</v>
      </c>
    </row>
    <row r="44" spans="2:14" x14ac:dyDescent="0.25">
      <c r="B44" s="404">
        <v>15</v>
      </c>
      <c r="C44" s="407" t="s">
        <v>48</v>
      </c>
      <c r="D44" s="392">
        <f>+TRANSPORTE!G51</f>
        <v>0</v>
      </c>
      <c r="E44" s="397">
        <f>+TRANSPORTE!I51</f>
        <v>0</v>
      </c>
      <c r="F44" s="348">
        <f t="shared" si="7"/>
        <v>0</v>
      </c>
      <c r="G44" s="51">
        <v>16218</v>
      </c>
      <c r="H44" s="351">
        <f t="shared" si="8"/>
        <v>0</v>
      </c>
      <c r="I44" s="348">
        <f t="shared" si="9"/>
        <v>0</v>
      </c>
      <c r="J44" s="51">
        <v>5842</v>
      </c>
      <c r="K44" s="438">
        <f t="shared" si="10"/>
        <v>0</v>
      </c>
      <c r="L44" s="441">
        <f t="shared" si="12"/>
        <v>0</v>
      </c>
      <c r="M44" s="51">
        <v>71678</v>
      </c>
      <c r="N44" s="351">
        <f t="shared" si="11"/>
        <v>0</v>
      </c>
    </row>
    <row r="45" spans="2:14" ht="24.75" thickBot="1" x14ac:dyDescent="0.3">
      <c r="B45" s="405">
        <v>16</v>
      </c>
      <c r="C45" s="408" t="s">
        <v>49</v>
      </c>
      <c r="D45" s="394">
        <f>+TRANSPORTE!G52</f>
        <v>0</v>
      </c>
      <c r="E45" s="398">
        <f>+TRANSPORTE!I52</f>
        <v>0</v>
      </c>
      <c r="F45" s="354">
        <f t="shared" si="7"/>
        <v>0</v>
      </c>
      <c r="G45" s="55">
        <v>1548</v>
      </c>
      <c r="H45" s="357">
        <f t="shared" si="8"/>
        <v>0</v>
      </c>
      <c r="I45" s="354">
        <f t="shared" si="9"/>
        <v>0</v>
      </c>
      <c r="J45" s="55">
        <v>262</v>
      </c>
      <c r="K45" s="439">
        <f t="shared" si="10"/>
        <v>0</v>
      </c>
      <c r="L45" s="442">
        <f t="shared" si="12"/>
        <v>0</v>
      </c>
      <c r="M45" s="55">
        <v>9170</v>
      </c>
      <c r="N45" s="357">
        <f t="shared" si="11"/>
        <v>0</v>
      </c>
    </row>
    <row r="46" spans="2:14" ht="12.75" thickBot="1" x14ac:dyDescent="0.3">
      <c r="D46" s="444">
        <f>SUM(D30:D45)</f>
        <v>0</v>
      </c>
      <c r="E46" s="445">
        <f t="shared" ref="E46:N46" si="13">SUM(E30:E45)</f>
        <v>0</v>
      </c>
      <c r="F46" s="445">
        <f t="shared" si="13"/>
        <v>0</v>
      </c>
      <c r="G46" s="447">
        <f t="shared" si="13"/>
        <v>645556</v>
      </c>
      <c r="H46" s="445">
        <f t="shared" si="13"/>
        <v>0</v>
      </c>
      <c r="I46" s="445">
        <f t="shared" si="13"/>
        <v>0</v>
      </c>
      <c r="J46" s="445">
        <f t="shared" si="13"/>
        <v>219982</v>
      </c>
      <c r="K46" s="445">
        <f t="shared" si="13"/>
        <v>0</v>
      </c>
      <c r="L46" s="445">
        <f t="shared" si="13"/>
        <v>0</v>
      </c>
      <c r="M46" s="445">
        <f t="shared" si="13"/>
        <v>2601540</v>
      </c>
      <c r="N46" s="446">
        <f t="shared" si="13"/>
        <v>0</v>
      </c>
    </row>
    <row r="50" spans="2:14" ht="12.75" thickBot="1" x14ac:dyDescent="0.3"/>
    <row r="51" spans="2:14" s="367" customFormat="1" ht="15.75" customHeight="1" thickBot="1" x14ac:dyDescent="0.3">
      <c r="B51" s="684" t="s">
        <v>50</v>
      </c>
      <c r="C51" s="696"/>
      <c r="D51" s="696"/>
      <c r="E51" s="696"/>
      <c r="F51" s="696"/>
      <c r="G51" s="696"/>
      <c r="H51" s="696"/>
      <c r="I51" s="696"/>
      <c r="J51" s="696"/>
      <c r="K51" s="696"/>
      <c r="L51" s="696"/>
      <c r="M51" s="696"/>
      <c r="N51" s="697"/>
    </row>
    <row r="52" spans="2:14" s="368" customFormat="1" ht="12.75" customHeight="1" thickBot="1" x14ac:dyDescent="0.3">
      <c r="B52" s="674" t="s">
        <v>7</v>
      </c>
      <c r="C52" s="676" t="s">
        <v>8</v>
      </c>
      <c r="D52" s="699" t="s">
        <v>12</v>
      </c>
      <c r="E52" s="699" t="s">
        <v>14</v>
      </c>
      <c r="F52" s="682" t="s">
        <v>140</v>
      </c>
      <c r="G52" s="696"/>
      <c r="H52" s="697"/>
      <c r="I52" s="626" t="s">
        <v>217</v>
      </c>
      <c r="J52" s="696"/>
      <c r="K52" s="697"/>
      <c r="L52" s="626" t="s">
        <v>177</v>
      </c>
      <c r="M52" s="696"/>
      <c r="N52" s="697"/>
    </row>
    <row r="53" spans="2:14" ht="79.5" thickBot="1" x14ac:dyDescent="0.3">
      <c r="B53" s="698"/>
      <c r="C53" s="698"/>
      <c r="D53" s="698"/>
      <c r="E53" s="698"/>
      <c r="F53" s="369" t="s">
        <v>213</v>
      </c>
      <c r="G53" s="428" t="s">
        <v>208</v>
      </c>
      <c r="H53" s="371" t="s">
        <v>214</v>
      </c>
      <c r="I53" s="372" t="s">
        <v>213</v>
      </c>
      <c r="J53" s="428" t="s">
        <v>208</v>
      </c>
      <c r="K53" s="373" t="s">
        <v>215</v>
      </c>
      <c r="L53" s="369" t="s">
        <v>213</v>
      </c>
      <c r="M53" s="428" t="s">
        <v>208</v>
      </c>
      <c r="N53" s="373" t="s">
        <v>215</v>
      </c>
    </row>
    <row r="54" spans="2:14" x14ac:dyDescent="0.25">
      <c r="B54" s="403">
        <v>1</v>
      </c>
      <c r="C54" s="364" t="s">
        <v>51</v>
      </c>
      <c r="D54" s="390">
        <f>+TRANSPORTE!G57</f>
        <v>0</v>
      </c>
      <c r="E54" s="391">
        <f>+TRANSPORTE!I57</f>
        <v>0</v>
      </c>
      <c r="F54" s="440">
        <f>+$E54</f>
        <v>0</v>
      </c>
      <c r="G54" s="46">
        <v>140</v>
      </c>
      <c r="H54" s="346">
        <f>+ROUND(G54*F54,0)</f>
        <v>0</v>
      </c>
      <c r="I54" s="440">
        <f>+$E54</f>
        <v>0</v>
      </c>
      <c r="J54" s="46">
        <v>26</v>
      </c>
      <c r="K54" s="346">
        <f>+ROUND(J54*I54,0)</f>
        <v>0</v>
      </c>
      <c r="L54" s="476">
        <f>+$D54</f>
        <v>0</v>
      </c>
      <c r="M54" s="44">
        <v>1378</v>
      </c>
      <c r="N54" s="451">
        <f>+ROUND(M54*L54,0)</f>
        <v>0</v>
      </c>
    </row>
    <row r="55" spans="2:14" x14ac:dyDescent="0.25">
      <c r="B55" s="404">
        <v>2</v>
      </c>
      <c r="C55" s="365" t="s">
        <v>52</v>
      </c>
      <c r="D55" s="392">
        <f>+TRANSPORTE!G58</f>
        <v>0</v>
      </c>
      <c r="E55" s="393">
        <f>+TRANSPORTE!I58</f>
        <v>0</v>
      </c>
      <c r="F55" s="441">
        <f t="shared" ref="F55:F85" si="14">+$E55</f>
        <v>0</v>
      </c>
      <c r="G55" s="51">
        <v>15390</v>
      </c>
      <c r="H55" s="351">
        <f t="shared" ref="H55:H83" si="15">+ROUND(G55*F55,0)</f>
        <v>0</v>
      </c>
      <c r="I55" s="441">
        <f t="shared" ref="I55:I85" si="16">+$E55</f>
        <v>0</v>
      </c>
      <c r="J55" s="51">
        <v>10444</v>
      </c>
      <c r="K55" s="351">
        <f t="shared" ref="K55:K83" si="17">+ROUND(J55*I55,0)</f>
        <v>0</v>
      </c>
      <c r="L55" s="477">
        <f t="shared" ref="L55:L85" si="18">+$D55</f>
        <v>0</v>
      </c>
      <c r="M55" s="49">
        <v>66930</v>
      </c>
      <c r="N55" s="452">
        <f t="shared" ref="N55:N83" si="19">+ROUND(M55*L55,0)</f>
        <v>0</v>
      </c>
    </row>
    <row r="56" spans="2:14" x14ac:dyDescent="0.25">
      <c r="B56" s="404">
        <v>3</v>
      </c>
      <c r="C56" s="365" t="s">
        <v>53</v>
      </c>
      <c r="D56" s="392">
        <f>+TRANSPORTE!G59</f>
        <v>0</v>
      </c>
      <c r="E56" s="393">
        <f>+TRANSPORTE!I59</f>
        <v>0</v>
      </c>
      <c r="F56" s="441">
        <f t="shared" si="14"/>
        <v>0</v>
      </c>
      <c r="G56" s="51">
        <v>1064</v>
      </c>
      <c r="H56" s="351">
        <f t="shared" si="15"/>
        <v>0</v>
      </c>
      <c r="I56" s="441">
        <f t="shared" si="16"/>
        <v>0</v>
      </c>
      <c r="J56" s="51">
        <v>135</v>
      </c>
      <c r="K56" s="351">
        <f t="shared" si="17"/>
        <v>0</v>
      </c>
      <c r="L56" s="477">
        <f t="shared" si="18"/>
        <v>0</v>
      </c>
      <c r="M56" s="49">
        <v>2520</v>
      </c>
      <c r="N56" s="452">
        <f t="shared" si="19"/>
        <v>0</v>
      </c>
    </row>
    <row r="57" spans="2:14" x14ac:dyDescent="0.25">
      <c r="B57" s="404">
        <v>4</v>
      </c>
      <c r="C57" s="365" t="s">
        <v>30</v>
      </c>
      <c r="D57" s="392">
        <f>+TRANSPORTE!G60</f>
        <v>0</v>
      </c>
      <c r="E57" s="393">
        <f>+TRANSPORTE!I60</f>
        <v>0</v>
      </c>
      <c r="F57" s="441">
        <f t="shared" si="14"/>
        <v>0</v>
      </c>
      <c r="G57" s="51">
        <v>9970</v>
      </c>
      <c r="H57" s="351">
        <f t="shared" si="15"/>
        <v>0</v>
      </c>
      <c r="I57" s="441">
        <f t="shared" si="16"/>
        <v>0</v>
      </c>
      <c r="J57" s="51">
        <v>6156</v>
      </c>
      <c r="K57" s="351">
        <f t="shared" si="17"/>
        <v>0</v>
      </c>
      <c r="L57" s="477">
        <f t="shared" si="18"/>
        <v>0</v>
      </c>
      <c r="M57" s="49">
        <v>39368</v>
      </c>
      <c r="N57" s="452">
        <f t="shared" si="19"/>
        <v>0</v>
      </c>
    </row>
    <row r="58" spans="2:14" x14ac:dyDescent="0.25">
      <c r="B58" s="404">
        <v>5</v>
      </c>
      <c r="C58" s="365" t="s">
        <v>24</v>
      </c>
      <c r="D58" s="392">
        <f>+TRANSPORTE!G61</f>
        <v>0</v>
      </c>
      <c r="E58" s="393">
        <f>+TRANSPORTE!I61</f>
        <v>0</v>
      </c>
      <c r="F58" s="441">
        <f t="shared" si="14"/>
        <v>0</v>
      </c>
      <c r="G58" s="51">
        <v>5746</v>
      </c>
      <c r="H58" s="351">
        <f t="shared" si="15"/>
        <v>0</v>
      </c>
      <c r="I58" s="441">
        <f t="shared" si="16"/>
        <v>0</v>
      </c>
      <c r="J58" s="51">
        <v>5149</v>
      </c>
      <c r="K58" s="351">
        <f t="shared" si="17"/>
        <v>0</v>
      </c>
      <c r="L58" s="477">
        <f t="shared" si="18"/>
        <v>0</v>
      </c>
      <c r="M58" s="49">
        <v>32098</v>
      </c>
      <c r="N58" s="452">
        <f t="shared" si="19"/>
        <v>0</v>
      </c>
    </row>
    <row r="59" spans="2:14" x14ac:dyDescent="0.25">
      <c r="B59" s="404">
        <v>6</v>
      </c>
      <c r="C59" s="365" t="s">
        <v>25</v>
      </c>
      <c r="D59" s="392">
        <f>+TRANSPORTE!G62</f>
        <v>0</v>
      </c>
      <c r="E59" s="393">
        <f>+TRANSPORTE!I62</f>
        <v>0</v>
      </c>
      <c r="F59" s="441">
        <f t="shared" si="14"/>
        <v>0</v>
      </c>
      <c r="G59" s="51">
        <v>7208</v>
      </c>
      <c r="H59" s="351">
        <f t="shared" si="15"/>
        <v>0</v>
      </c>
      <c r="I59" s="441">
        <f t="shared" si="16"/>
        <v>0</v>
      </c>
      <c r="J59" s="51">
        <v>448</v>
      </c>
      <c r="K59" s="351">
        <f t="shared" si="17"/>
        <v>0</v>
      </c>
      <c r="L59" s="477">
        <f t="shared" si="18"/>
        <v>0</v>
      </c>
      <c r="M59" s="49">
        <v>9672</v>
      </c>
      <c r="N59" s="452">
        <f t="shared" si="19"/>
        <v>0</v>
      </c>
    </row>
    <row r="60" spans="2:14" x14ac:dyDescent="0.25">
      <c r="B60" s="404">
        <v>7</v>
      </c>
      <c r="C60" s="365" t="s">
        <v>28</v>
      </c>
      <c r="D60" s="392">
        <f>+TRANSPORTE!G63</f>
        <v>0</v>
      </c>
      <c r="E60" s="393">
        <f>+TRANSPORTE!I63</f>
        <v>0</v>
      </c>
      <c r="F60" s="441">
        <f t="shared" si="14"/>
        <v>0</v>
      </c>
      <c r="G60" s="51">
        <v>5852</v>
      </c>
      <c r="H60" s="351">
        <f t="shared" si="15"/>
        <v>0</v>
      </c>
      <c r="I60" s="441">
        <f t="shared" si="16"/>
        <v>0</v>
      </c>
      <c r="J60" s="51">
        <v>1509</v>
      </c>
      <c r="K60" s="351">
        <f t="shared" si="17"/>
        <v>0</v>
      </c>
      <c r="L60" s="477">
        <f t="shared" si="18"/>
        <v>0</v>
      </c>
      <c r="M60" s="49">
        <v>14592</v>
      </c>
      <c r="N60" s="452">
        <f t="shared" si="19"/>
        <v>0</v>
      </c>
    </row>
    <row r="61" spans="2:14" x14ac:dyDescent="0.25">
      <c r="B61" s="404">
        <v>8</v>
      </c>
      <c r="C61" s="365" t="s">
        <v>54</v>
      </c>
      <c r="D61" s="392">
        <f>+TRANSPORTE!G64</f>
        <v>0</v>
      </c>
      <c r="E61" s="393">
        <f>+TRANSPORTE!I64</f>
        <v>0</v>
      </c>
      <c r="F61" s="441">
        <f t="shared" si="14"/>
        <v>0</v>
      </c>
      <c r="G61" s="51">
        <v>2194</v>
      </c>
      <c r="H61" s="351">
        <f t="shared" si="15"/>
        <v>0</v>
      </c>
      <c r="I61" s="441">
        <f t="shared" si="16"/>
        <v>0</v>
      </c>
      <c r="J61" s="51">
        <v>273</v>
      </c>
      <c r="K61" s="351">
        <f t="shared" si="17"/>
        <v>0</v>
      </c>
      <c r="L61" s="477">
        <f t="shared" si="18"/>
        <v>0</v>
      </c>
      <c r="M61" s="49">
        <v>5500</v>
      </c>
      <c r="N61" s="452">
        <f t="shared" si="19"/>
        <v>0</v>
      </c>
    </row>
    <row r="62" spans="2:14" x14ac:dyDescent="0.25">
      <c r="B62" s="404">
        <v>9</v>
      </c>
      <c r="C62" s="365" t="s">
        <v>55</v>
      </c>
      <c r="D62" s="392">
        <f>+TRANSPORTE!G65</f>
        <v>0</v>
      </c>
      <c r="E62" s="393">
        <f>+TRANSPORTE!I65</f>
        <v>0</v>
      </c>
      <c r="F62" s="441">
        <f t="shared" si="14"/>
        <v>0</v>
      </c>
      <c r="G62" s="51">
        <v>2662</v>
      </c>
      <c r="H62" s="351">
        <f t="shared" si="15"/>
        <v>0</v>
      </c>
      <c r="I62" s="441">
        <f t="shared" si="16"/>
        <v>0</v>
      </c>
      <c r="J62" s="51">
        <v>755</v>
      </c>
      <c r="K62" s="351">
        <f t="shared" si="17"/>
        <v>0</v>
      </c>
      <c r="L62" s="477">
        <f t="shared" si="18"/>
        <v>0</v>
      </c>
      <c r="M62" s="49">
        <v>7078</v>
      </c>
      <c r="N62" s="452">
        <f t="shared" si="19"/>
        <v>0</v>
      </c>
    </row>
    <row r="63" spans="2:14" x14ac:dyDescent="0.25">
      <c r="B63" s="404">
        <v>10</v>
      </c>
      <c r="C63" s="365" t="s">
        <v>56</v>
      </c>
      <c r="D63" s="392">
        <f>+TRANSPORTE!G66</f>
        <v>0</v>
      </c>
      <c r="E63" s="393">
        <f>+TRANSPORTE!I66</f>
        <v>0</v>
      </c>
      <c r="F63" s="441">
        <f t="shared" si="14"/>
        <v>0</v>
      </c>
      <c r="G63" s="51">
        <v>7330</v>
      </c>
      <c r="H63" s="351">
        <f t="shared" si="15"/>
        <v>0</v>
      </c>
      <c r="I63" s="441">
        <f t="shared" si="16"/>
        <v>0</v>
      </c>
      <c r="J63" s="51">
        <v>1532</v>
      </c>
      <c r="K63" s="351">
        <f t="shared" si="17"/>
        <v>0</v>
      </c>
      <c r="L63" s="477">
        <f t="shared" si="18"/>
        <v>0</v>
      </c>
      <c r="M63" s="49">
        <v>12268</v>
      </c>
      <c r="N63" s="452">
        <f t="shared" si="19"/>
        <v>0</v>
      </c>
    </row>
    <row r="64" spans="2:14" x14ac:dyDescent="0.25">
      <c r="B64" s="404">
        <v>11</v>
      </c>
      <c r="C64" s="365" t="s">
        <v>26</v>
      </c>
      <c r="D64" s="392">
        <f>+TRANSPORTE!G67</f>
        <v>0</v>
      </c>
      <c r="E64" s="393">
        <f>+TRANSPORTE!I67</f>
        <v>0</v>
      </c>
      <c r="F64" s="441">
        <f t="shared" si="14"/>
        <v>0</v>
      </c>
      <c r="G64" s="51">
        <v>5058</v>
      </c>
      <c r="H64" s="351">
        <f t="shared" si="15"/>
        <v>0</v>
      </c>
      <c r="I64" s="441">
        <f t="shared" si="16"/>
        <v>0</v>
      </c>
      <c r="J64" s="51">
        <v>1395</v>
      </c>
      <c r="K64" s="351">
        <f t="shared" si="17"/>
        <v>0</v>
      </c>
      <c r="L64" s="477">
        <f t="shared" si="18"/>
        <v>0</v>
      </c>
      <c r="M64" s="49">
        <v>13516</v>
      </c>
      <c r="N64" s="452">
        <f t="shared" si="19"/>
        <v>0</v>
      </c>
    </row>
    <row r="65" spans="2:14" x14ac:dyDescent="0.25">
      <c r="B65" s="404">
        <v>12</v>
      </c>
      <c r="C65" s="365" t="s">
        <v>57</v>
      </c>
      <c r="D65" s="392">
        <f>+TRANSPORTE!G68</f>
        <v>0</v>
      </c>
      <c r="E65" s="393">
        <f>+TRANSPORTE!I68</f>
        <v>0</v>
      </c>
      <c r="F65" s="441">
        <f t="shared" si="14"/>
        <v>0</v>
      </c>
      <c r="G65" s="51">
        <v>1398</v>
      </c>
      <c r="H65" s="351">
        <f t="shared" si="15"/>
        <v>0</v>
      </c>
      <c r="I65" s="441">
        <f t="shared" si="16"/>
        <v>0</v>
      </c>
      <c r="J65" s="51">
        <v>115</v>
      </c>
      <c r="K65" s="351">
        <f t="shared" si="17"/>
        <v>0</v>
      </c>
      <c r="L65" s="477">
        <f t="shared" si="18"/>
        <v>0</v>
      </c>
      <c r="M65" s="49">
        <v>3904</v>
      </c>
      <c r="N65" s="452">
        <f t="shared" si="19"/>
        <v>0</v>
      </c>
    </row>
    <row r="66" spans="2:14" x14ac:dyDescent="0.25">
      <c r="B66" s="404">
        <v>13</v>
      </c>
      <c r="C66" s="365" t="s">
        <v>58</v>
      </c>
      <c r="D66" s="392">
        <f>+TRANSPORTE!G69</f>
        <v>0</v>
      </c>
      <c r="E66" s="393">
        <f>+TRANSPORTE!I69</f>
        <v>0</v>
      </c>
      <c r="F66" s="441">
        <f t="shared" si="14"/>
        <v>0</v>
      </c>
      <c r="G66" s="51">
        <v>4440</v>
      </c>
      <c r="H66" s="351">
        <f t="shared" si="15"/>
        <v>0</v>
      </c>
      <c r="I66" s="441">
        <f t="shared" si="16"/>
        <v>0</v>
      </c>
      <c r="J66" s="51">
        <v>1196</v>
      </c>
      <c r="K66" s="351">
        <f t="shared" si="17"/>
        <v>0</v>
      </c>
      <c r="L66" s="477">
        <f t="shared" si="18"/>
        <v>0</v>
      </c>
      <c r="M66" s="49">
        <v>12384</v>
      </c>
      <c r="N66" s="452">
        <f t="shared" si="19"/>
        <v>0</v>
      </c>
    </row>
    <row r="67" spans="2:14" x14ac:dyDescent="0.25">
      <c r="B67" s="404">
        <v>14</v>
      </c>
      <c r="C67" s="365" t="s">
        <v>15</v>
      </c>
      <c r="D67" s="392">
        <f>+TRANSPORTE!G70</f>
        <v>0</v>
      </c>
      <c r="E67" s="393">
        <f>+TRANSPORTE!I70</f>
        <v>0</v>
      </c>
      <c r="F67" s="441">
        <f t="shared" si="14"/>
        <v>0</v>
      </c>
      <c r="G67" s="51">
        <v>68918</v>
      </c>
      <c r="H67" s="351">
        <f t="shared" si="15"/>
        <v>0</v>
      </c>
      <c r="I67" s="441">
        <f t="shared" si="16"/>
        <v>0</v>
      </c>
      <c r="J67" s="51">
        <v>30399</v>
      </c>
      <c r="K67" s="351">
        <f t="shared" si="17"/>
        <v>0</v>
      </c>
      <c r="L67" s="477">
        <f t="shared" si="18"/>
        <v>0</v>
      </c>
      <c r="M67" s="49">
        <v>223768</v>
      </c>
      <c r="N67" s="452">
        <f t="shared" si="19"/>
        <v>0</v>
      </c>
    </row>
    <row r="68" spans="2:14" x14ac:dyDescent="0.25">
      <c r="B68" s="404">
        <v>15</v>
      </c>
      <c r="C68" s="365" t="s">
        <v>59</v>
      </c>
      <c r="D68" s="392">
        <f>+TRANSPORTE!G71</f>
        <v>0</v>
      </c>
      <c r="E68" s="393">
        <f>+TRANSPORTE!I71</f>
        <v>0</v>
      </c>
      <c r="F68" s="441">
        <f t="shared" si="14"/>
        <v>0</v>
      </c>
      <c r="G68" s="51">
        <v>124</v>
      </c>
      <c r="H68" s="351">
        <f t="shared" si="15"/>
        <v>0</v>
      </c>
      <c r="I68" s="441">
        <f t="shared" si="16"/>
        <v>0</v>
      </c>
      <c r="J68" s="51">
        <v>47</v>
      </c>
      <c r="K68" s="351">
        <f t="shared" si="17"/>
        <v>0</v>
      </c>
      <c r="L68" s="477">
        <f t="shared" si="18"/>
        <v>0</v>
      </c>
      <c r="M68" s="49">
        <v>494</v>
      </c>
      <c r="N68" s="452">
        <f t="shared" si="19"/>
        <v>0</v>
      </c>
    </row>
    <row r="69" spans="2:14" x14ac:dyDescent="0.25">
      <c r="B69" s="404">
        <v>16</v>
      </c>
      <c r="C69" s="365" t="s">
        <v>60</v>
      </c>
      <c r="D69" s="392">
        <f>+TRANSPORTE!G72</f>
        <v>0</v>
      </c>
      <c r="E69" s="393">
        <f>+TRANSPORTE!I72</f>
        <v>0</v>
      </c>
      <c r="F69" s="441">
        <f t="shared" si="14"/>
        <v>0</v>
      </c>
      <c r="G69" s="51">
        <v>536</v>
      </c>
      <c r="H69" s="351">
        <f t="shared" si="15"/>
        <v>0</v>
      </c>
      <c r="I69" s="441">
        <f t="shared" si="16"/>
        <v>0</v>
      </c>
      <c r="J69" s="51">
        <v>112</v>
      </c>
      <c r="K69" s="351">
        <f t="shared" si="17"/>
        <v>0</v>
      </c>
      <c r="L69" s="477">
        <f t="shared" si="18"/>
        <v>0</v>
      </c>
      <c r="M69" s="49">
        <v>1860</v>
      </c>
      <c r="N69" s="452">
        <f t="shared" si="19"/>
        <v>0</v>
      </c>
    </row>
    <row r="70" spans="2:14" x14ac:dyDescent="0.25">
      <c r="B70" s="404">
        <v>17</v>
      </c>
      <c r="C70" s="365" t="s">
        <v>29</v>
      </c>
      <c r="D70" s="392">
        <f>+TRANSPORTE!G73</f>
        <v>0</v>
      </c>
      <c r="E70" s="393">
        <f>+TRANSPORTE!I73</f>
        <v>0</v>
      </c>
      <c r="F70" s="441">
        <f t="shared" si="14"/>
        <v>0</v>
      </c>
      <c r="G70" s="51">
        <v>14618</v>
      </c>
      <c r="H70" s="351">
        <f t="shared" si="15"/>
        <v>0</v>
      </c>
      <c r="I70" s="441">
        <f t="shared" si="16"/>
        <v>0</v>
      </c>
      <c r="J70" s="51">
        <v>1714</v>
      </c>
      <c r="K70" s="351">
        <f t="shared" si="17"/>
        <v>0</v>
      </c>
      <c r="L70" s="477">
        <f t="shared" si="18"/>
        <v>0</v>
      </c>
      <c r="M70" s="49">
        <v>15328</v>
      </c>
      <c r="N70" s="452">
        <f t="shared" si="19"/>
        <v>0</v>
      </c>
    </row>
    <row r="71" spans="2:14" x14ac:dyDescent="0.25">
      <c r="B71" s="404">
        <v>18</v>
      </c>
      <c r="C71" s="365" t="s">
        <v>61</v>
      </c>
      <c r="D71" s="392">
        <f>+TRANSPORTE!G74</f>
        <v>0</v>
      </c>
      <c r="E71" s="393">
        <f>+TRANSPORTE!I74</f>
        <v>0</v>
      </c>
      <c r="F71" s="441">
        <f t="shared" si="14"/>
        <v>0</v>
      </c>
      <c r="G71" s="51">
        <v>1870</v>
      </c>
      <c r="H71" s="351">
        <f t="shared" si="15"/>
        <v>0</v>
      </c>
      <c r="I71" s="441">
        <f t="shared" si="16"/>
        <v>0</v>
      </c>
      <c r="J71" s="51">
        <v>343</v>
      </c>
      <c r="K71" s="351">
        <f t="shared" si="17"/>
        <v>0</v>
      </c>
      <c r="L71" s="477">
        <f t="shared" si="18"/>
        <v>0</v>
      </c>
      <c r="M71" s="49">
        <v>5872</v>
      </c>
      <c r="N71" s="452">
        <f t="shared" si="19"/>
        <v>0</v>
      </c>
    </row>
    <row r="72" spans="2:14" x14ac:dyDescent="0.25">
      <c r="B72" s="404">
        <v>19</v>
      </c>
      <c r="C72" s="365" t="s">
        <v>62</v>
      </c>
      <c r="D72" s="392">
        <f>+TRANSPORTE!G75</f>
        <v>0</v>
      </c>
      <c r="E72" s="393">
        <f>+TRANSPORTE!I75</f>
        <v>0</v>
      </c>
      <c r="F72" s="441">
        <f t="shared" si="14"/>
        <v>0</v>
      </c>
      <c r="G72" s="51">
        <v>2538</v>
      </c>
      <c r="H72" s="351">
        <f t="shared" si="15"/>
        <v>0</v>
      </c>
      <c r="I72" s="441">
        <f t="shared" si="16"/>
        <v>0</v>
      </c>
      <c r="J72" s="51">
        <v>1699</v>
      </c>
      <c r="K72" s="351">
        <f t="shared" si="17"/>
        <v>0</v>
      </c>
      <c r="L72" s="477">
        <f t="shared" si="18"/>
        <v>0</v>
      </c>
      <c r="M72" s="49">
        <v>14876</v>
      </c>
      <c r="N72" s="452">
        <f t="shared" si="19"/>
        <v>0</v>
      </c>
    </row>
    <row r="73" spans="2:14" x14ac:dyDescent="0.25">
      <c r="B73" s="404">
        <v>20</v>
      </c>
      <c r="C73" s="365" t="s">
        <v>63</v>
      </c>
      <c r="D73" s="392">
        <f>+TRANSPORTE!G76</f>
        <v>0</v>
      </c>
      <c r="E73" s="393">
        <f>+TRANSPORTE!I76</f>
        <v>0</v>
      </c>
      <c r="F73" s="441">
        <f t="shared" si="14"/>
        <v>0</v>
      </c>
      <c r="G73" s="51">
        <v>8296</v>
      </c>
      <c r="H73" s="351">
        <f t="shared" si="15"/>
        <v>0</v>
      </c>
      <c r="I73" s="441">
        <f t="shared" si="16"/>
        <v>0</v>
      </c>
      <c r="J73" s="51">
        <v>1417</v>
      </c>
      <c r="K73" s="351">
        <f t="shared" si="17"/>
        <v>0</v>
      </c>
      <c r="L73" s="477">
        <f t="shared" si="18"/>
        <v>0</v>
      </c>
      <c r="M73" s="49">
        <v>15470</v>
      </c>
      <c r="N73" s="452">
        <f t="shared" si="19"/>
        <v>0</v>
      </c>
    </row>
    <row r="74" spans="2:14" x14ac:dyDescent="0.25">
      <c r="B74" s="404">
        <v>21</v>
      </c>
      <c r="C74" s="365" t="s">
        <v>20</v>
      </c>
      <c r="D74" s="392">
        <f>+TRANSPORTE!G77</f>
        <v>0</v>
      </c>
      <c r="E74" s="393">
        <f>+TRANSPORTE!I77</f>
        <v>0</v>
      </c>
      <c r="F74" s="441">
        <f t="shared" si="14"/>
        <v>0</v>
      </c>
      <c r="G74" s="51">
        <v>15772</v>
      </c>
      <c r="H74" s="351">
        <f t="shared" si="15"/>
        <v>0</v>
      </c>
      <c r="I74" s="441">
        <f t="shared" si="16"/>
        <v>0</v>
      </c>
      <c r="J74" s="51">
        <v>1069</v>
      </c>
      <c r="K74" s="351">
        <f t="shared" si="17"/>
        <v>0</v>
      </c>
      <c r="L74" s="477">
        <f t="shared" si="18"/>
        <v>0</v>
      </c>
      <c r="M74" s="49">
        <v>18236</v>
      </c>
      <c r="N74" s="452">
        <f t="shared" si="19"/>
        <v>0</v>
      </c>
    </row>
    <row r="75" spans="2:14" x14ac:dyDescent="0.25">
      <c r="B75" s="404">
        <v>22</v>
      </c>
      <c r="C75" s="365" t="s">
        <v>64</v>
      </c>
      <c r="D75" s="392">
        <f>+TRANSPORTE!G78</f>
        <v>0</v>
      </c>
      <c r="E75" s="393">
        <f>+TRANSPORTE!I78</f>
        <v>0</v>
      </c>
      <c r="F75" s="441">
        <f t="shared" si="14"/>
        <v>0</v>
      </c>
      <c r="G75" s="51">
        <v>7694</v>
      </c>
      <c r="H75" s="351">
        <f t="shared" si="15"/>
        <v>0</v>
      </c>
      <c r="I75" s="441">
        <f t="shared" si="16"/>
        <v>0</v>
      </c>
      <c r="J75" s="51">
        <v>1745</v>
      </c>
      <c r="K75" s="351">
        <f t="shared" si="17"/>
        <v>0</v>
      </c>
      <c r="L75" s="477">
        <f t="shared" si="18"/>
        <v>0</v>
      </c>
      <c r="M75" s="49">
        <v>22684</v>
      </c>
      <c r="N75" s="452">
        <f t="shared" si="19"/>
        <v>0</v>
      </c>
    </row>
    <row r="76" spans="2:14" x14ac:dyDescent="0.25">
      <c r="B76" s="404">
        <v>23</v>
      </c>
      <c r="C76" s="365" t="s">
        <v>65</v>
      </c>
      <c r="D76" s="392">
        <f>+TRANSPORTE!G79</f>
        <v>0</v>
      </c>
      <c r="E76" s="393">
        <f>+TRANSPORTE!I79</f>
        <v>0</v>
      </c>
      <c r="F76" s="441">
        <f t="shared" si="14"/>
        <v>0</v>
      </c>
      <c r="G76" s="51">
        <v>1444</v>
      </c>
      <c r="H76" s="351">
        <f t="shared" si="15"/>
        <v>0</v>
      </c>
      <c r="I76" s="441">
        <f t="shared" si="16"/>
        <v>0</v>
      </c>
      <c r="J76" s="51">
        <v>137</v>
      </c>
      <c r="K76" s="351">
        <f t="shared" si="17"/>
        <v>0</v>
      </c>
      <c r="L76" s="477">
        <f t="shared" si="18"/>
        <v>0</v>
      </c>
      <c r="M76" s="49">
        <v>2316</v>
      </c>
      <c r="N76" s="452">
        <f t="shared" si="19"/>
        <v>0</v>
      </c>
    </row>
    <row r="77" spans="2:14" x14ac:dyDescent="0.25">
      <c r="B77" s="404">
        <v>24</v>
      </c>
      <c r="C77" s="365" t="s">
        <v>66</v>
      </c>
      <c r="D77" s="392">
        <f>+TRANSPORTE!G80</f>
        <v>0</v>
      </c>
      <c r="E77" s="393">
        <f>+TRANSPORTE!I80</f>
        <v>0</v>
      </c>
      <c r="F77" s="441">
        <f t="shared" si="14"/>
        <v>0</v>
      </c>
      <c r="G77" s="51">
        <v>4418</v>
      </c>
      <c r="H77" s="351">
        <f t="shared" si="15"/>
        <v>0</v>
      </c>
      <c r="I77" s="441">
        <f t="shared" si="16"/>
        <v>0</v>
      </c>
      <c r="J77" s="51">
        <v>1349</v>
      </c>
      <c r="K77" s="351">
        <f t="shared" si="17"/>
        <v>0</v>
      </c>
      <c r="L77" s="477">
        <f t="shared" si="18"/>
        <v>0</v>
      </c>
      <c r="M77" s="49">
        <v>10834</v>
      </c>
      <c r="N77" s="452">
        <f t="shared" si="19"/>
        <v>0</v>
      </c>
    </row>
    <row r="78" spans="2:14" x14ac:dyDescent="0.25">
      <c r="B78" s="404">
        <v>25</v>
      </c>
      <c r="C78" s="365" t="s">
        <v>67</v>
      </c>
      <c r="D78" s="392">
        <f>+TRANSPORTE!G81</f>
        <v>0</v>
      </c>
      <c r="E78" s="393">
        <f>+TRANSPORTE!I81</f>
        <v>0</v>
      </c>
      <c r="F78" s="441">
        <f t="shared" si="14"/>
        <v>0</v>
      </c>
      <c r="G78" s="51">
        <v>4810</v>
      </c>
      <c r="H78" s="351">
        <f t="shared" si="15"/>
        <v>0</v>
      </c>
      <c r="I78" s="441">
        <f t="shared" si="16"/>
        <v>0</v>
      </c>
      <c r="J78" s="51">
        <v>2482</v>
      </c>
      <c r="K78" s="351">
        <f t="shared" si="17"/>
        <v>0</v>
      </c>
      <c r="L78" s="477">
        <f t="shared" si="18"/>
        <v>0</v>
      </c>
      <c r="M78" s="49">
        <v>13862</v>
      </c>
      <c r="N78" s="452">
        <f t="shared" si="19"/>
        <v>0</v>
      </c>
    </row>
    <row r="79" spans="2:14" x14ac:dyDescent="0.25">
      <c r="B79" s="404">
        <v>26</v>
      </c>
      <c r="C79" s="365" t="s">
        <v>68</v>
      </c>
      <c r="D79" s="392">
        <f>+TRANSPORTE!G82</f>
        <v>0</v>
      </c>
      <c r="E79" s="393">
        <f>+TRANSPORTE!I82</f>
        <v>0</v>
      </c>
      <c r="F79" s="441">
        <f t="shared" si="14"/>
        <v>0</v>
      </c>
      <c r="G79" s="51">
        <v>730</v>
      </c>
      <c r="H79" s="351">
        <f t="shared" si="15"/>
        <v>0</v>
      </c>
      <c r="I79" s="441">
        <f t="shared" si="16"/>
        <v>0</v>
      </c>
      <c r="J79" s="51">
        <v>151</v>
      </c>
      <c r="K79" s="351">
        <f t="shared" si="17"/>
        <v>0</v>
      </c>
      <c r="L79" s="477">
        <f t="shared" si="18"/>
        <v>0</v>
      </c>
      <c r="M79" s="49">
        <v>1440</v>
      </c>
      <c r="N79" s="452">
        <f t="shared" si="19"/>
        <v>0</v>
      </c>
    </row>
    <row r="80" spans="2:14" x14ac:dyDescent="0.25">
      <c r="B80" s="404">
        <v>27</v>
      </c>
      <c r="C80" s="365" t="s">
        <v>21</v>
      </c>
      <c r="D80" s="392">
        <f>+TRANSPORTE!G83</f>
        <v>0</v>
      </c>
      <c r="E80" s="393">
        <f>+TRANSPORTE!I83</f>
        <v>0</v>
      </c>
      <c r="F80" s="441">
        <f t="shared" si="14"/>
        <v>0</v>
      </c>
      <c r="G80" s="51">
        <v>13320</v>
      </c>
      <c r="H80" s="351">
        <f t="shared" si="15"/>
        <v>0</v>
      </c>
      <c r="I80" s="441">
        <f t="shared" si="16"/>
        <v>0</v>
      </c>
      <c r="J80" s="51">
        <v>4721</v>
      </c>
      <c r="K80" s="351">
        <f t="shared" si="17"/>
        <v>0</v>
      </c>
      <c r="L80" s="477">
        <f t="shared" si="18"/>
        <v>0</v>
      </c>
      <c r="M80" s="49">
        <v>20952</v>
      </c>
      <c r="N80" s="452">
        <f t="shared" si="19"/>
        <v>0</v>
      </c>
    </row>
    <row r="81" spans="2:14" x14ac:dyDescent="0.25">
      <c r="B81" s="404">
        <v>28</v>
      </c>
      <c r="C81" s="365" t="s">
        <v>69</v>
      </c>
      <c r="D81" s="392">
        <f>+TRANSPORTE!G84</f>
        <v>0</v>
      </c>
      <c r="E81" s="393">
        <f>+TRANSPORTE!I84</f>
        <v>0</v>
      </c>
      <c r="F81" s="441">
        <f t="shared" si="14"/>
        <v>0</v>
      </c>
      <c r="G81" s="51">
        <v>2422</v>
      </c>
      <c r="H81" s="351">
        <f t="shared" si="15"/>
        <v>0</v>
      </c>
      <c r="I81" s="441">
        <f t="shared" si="16"/>
        <v>0</v>
      </c>
      <c r="J81" s="51">
        <v>1014</v>
      </c>
      <c r="K81" s="351">
        <f t="shared" si="17"/>
        <v>0</v>
      </c>
      <c r="L81" s="477">
        <f t="shared" si="18"/>
        <v>0</v>
      </c>
      <c r="M81" s="49">
        <v>11170</v>
      </c>
      <c r="N81" s="452">
        <f t="shared" si="19"/>
        <v>0</v>
      </c>
    </row>
    <row r="82" spans="2:14" x14ac:dyDescent="0.25">
      <c r="B82" s="404">
        <v>29</v>
      </c>
      <c r="C82" s="365" t="s">
        <v>70</v>
      </c>
      <c r="D82" s="392">
        <f>+TRANSPORTE!G85</f>
        <v>0</v>
      </c>
      <c r="E82" s="393">
        <f>+TRANSPORTE!I85</f>
        <v>0</v>
      </c>
      <c r="F82" s="441">
        <f t="shared" si="14"/>
        <v>0</v>
      </c>
      <c r="G82" s="51">
        <v>7812</v>
      </c>
      <c r="H82" s="351">
        <f t="shared" si="15"/>
        <v>0</v>
      </c>
      <c r="I82" s="441">
        <f t="shared" si="16"/>
        <v>0</v>
      </c>
      <c r="J82" s="51">
        <v>2370</v>
      </c>
      <c r="K82" s="351">
        <f t="shared" si="17"/>
        <v>0</v>
      </c>
      <c r="L82" s="477">
        <f t="shared" si="18"/>
        <v>0</v>
      </c>
      <c r="M82" s="49">
        <v>20224</v>
      </c>
      <c r="N82" s="452">
        <f t="shared" si="19"/>
        <v>0</v>
      </c>
    </row>
    <row r="83" spans="2:14" x14ac:dyDescent="0.25">
      <c r="B83" s="404">
        <v>30</v>
      </c>
      <c r="C83" s="365" t="s">
        <v>18</v>
      </c>
      <c r="D83" s="392">
        <f>+TRANSPORTE!G86</f>
        <v>0</v>
      </c>
      <c r="E83" s="393">
        <f>+TRANSPORTE!I86</f>
        <v>0</v>
      </c>
      <c r="F83" s="441">
        <f t="shared" si="14"/>
        <v>0</v>
      </c>
      <c r="G83" s="51">
        <v>33458</v>
      </c>
      <c r="H83" s="351">
        <f t="shared" si="15"/>
        <v>0</v>
      </c>
      <c r="I83" s="441">
        <f t="shared" si="16"/>
        <v>0</v>
      </c>
      <c r="J83" s="51">
        <v>6619</v>
      </c>
      <c r="K83" s="351">
        <f t="shared" si="17"/>
        <v>0</v>
      </c>
      <c r="L83" s="477">
        <f t="shared" si="18"/>
        <v>0</v>
      </c>
      <c r="M83" s="49">
        <v>48376</v>
      </c>
      <c r="N83" s="452">
        <f t="shared" si="19"/>
        <v>0</v>
      </c>
    </row>
    <row r="84" spans="2:14" x14ac:dyDescent="0.25">
      <c r="B84" s="404">
        <v>31</v>
      </c>
      <c r="C84" s="365" t="s">
        <v>71</v>
      </c>
      <c r="D84" s="392">
        <f>+TRANSPORTE!G87</f>
        <v>0</v>
      </c>
      <c r="E84" s="393">
        <f>+TRANSPORTE!I87</f>
        <v>0</v>
      </c>
      <c r="F84" s="441">
        <f t="shared" si="14"/>
        <v>0</v>
      </c>
      <c r="G84" s="51">
        <v>136</v>
      </c>
      <c r="H84" s="351">
        <f t="shared" ref="H84:H85" si="20">+ROUND(G84*F84,0)</f>
        <v>0</v>
      </c>
      <c r="I84" s="441">
        <f t="shared" si="16"/>
        <v>0</v>
      </c>
      <c r="J84" s="51">
        <v>44</v>
      </c>
      <c r="K84" s="351">
        <f t="shared" ref="K84:K85" si="21">+ROUND(J84*I84,0)</f>
        <v>0</v>
      </c>
      <c r="L84" s="477">
        <f t="shared" si="18"/>
        <v>0</v>
      </c>
      <c r="M84" s="49">
        <v>714</v>
      </c>
      <c r="N84" s="452">
        <f t="shared" ref="N84:N85" si="22">+ROUND(M84*L84,0)</f>
        <v>0</v>
      </c>
    </row>
    <row r="85" spans="2:14" ht="12.75" thickBot="1" x14ac:dyDescent="0.3">
      <c r="B85" s="405">
        <v>32</v>
      </c>
      <c r="C85" s="366" t="s">
        <v>72</v>
      </c>
      <c r="D85" s="394">
        <f>+TRANSPORTE!G88</f>
        <v>0</v>
      </c>
      <c r="E85" s="395">
        <f>+TRANSPORTE!I88</f>
        <v>0</v>
      </c>
      <c r="F85" s="442">
        <f t="shared" si="14"/>
        <v>0</v>
      </c>
      <c r="G85" s="55">
        <v>142</v>
      </c>
      <c r="H85" s="357">
        <f t="shared" si="20"/>
        <v>0</v>
      </c>
      <c r="I85" s="442">
        <f t="shared" si="16"/>
        <v>0</v>
      </c>
      <c r="J85" s="55">
        <v>61</v>
      </c>
      <c r="K85" s="357">
        <f t="shared" si="21"/>
        <v>0</v>
      </c>
      <c r="L85" s="478">
        <f t="shared" si="18"/>
        <v>0</v>
      </c>
      <c r="M85" s="54">
        <v>524</v>
      </c>
      <c r="N85" s="453">
        <f t="shared" si="22"/>
        <v>0</v>
      </c>
    </row>
    <row r="86" spans="2:14" s="448" customFormat="1" ht="12.75" x14ac:dyDescent="0.25">
      <c r="D86" s="449">
        <f t="shared" ref="D86:F86" si="23">SUM(D54:D85)</f>
        <v>0</v>
      </c>
      <c r="E86" s="449">
        <f t="shared" si="23"/>
        <v>0</v>
      </c>
      <c r="F86" s="449">
        <f t="shared" si="23"/>
        <v>0</v>
      </c>
      <c r="G86" s="449">
        <f>SUM(G54:G85)</f>
        <v>257510</v>
      </c>
      <c r="H86" s="449">
        <f t="shared" ref="H86:N86" si="24">SUM(H54:H85)</f>
        <v>0</v>
      </c>
      <c r="I86" s="449">
        <f t="shared" si="24"/>
        <v>0</v>
      </c>
      <c r="J86" s="449">
        <f t="shared" si="24"/>
        <v>86626</v>
      </c>
      <c r="K86" s="449">
        <f t="shared" si="24"/>
        <v>0</v>
      </c>
      <c r="L86" s="449">
        <f t="shared" si="24"/>
        <v>0</v>
      </c>
      <c r="M86" s="449">
        <f t="shared" si="24"/>
        <v>670208</v>
      </c>
      <c r="N86" s="449">
        <f t="shared" si="24"/>
        <v>0</v>
      </c>
    </row>
    <row r="87" spans="2:14" ht="12.75" thickBot="1" x14ac:dyDescent="0.3"/>
    <row r="88" spans="2:14" s="381" customFormat="1" ht="15.75" customHeight="1" thickBot="1" x14ac:dyDescent="0.3">
      <c r="B88" s="671" t="s">
        <v>73</v>
      </c>
      <c r="C88" s="696"/>
      <c r="D88" s="696"/>
      <c r="E88" s="696"/>
      <c r="F88" s="696"/>
      <c r="G88" s="696"/>
      <c r="H88" s="696"/>
      <c r="I88" s="696"/>
      <c r="J88" s="696"/>
      <c r="K88" s="696"/>
      <c r="L88" s="696"/>
      <c r="M88" s="696"/>
      <c r="N88" s="697"/>
    </row>
    <row r="89" spans="2:14" s="368" customFormat="1" ht="12.75" customHeight="1" thickBot="1" x14ac:dyDescent="0.3">
      <c r="B89" s="674" t="s">
        <v>7</v>
      </c>
      <c r="C89" s="676" t="s">
        <v>8</v>
      </c>
      <c r="D89" s="699" t="s">
        <v>12</v>
      </c>
      <c r="E89" s="699" t="s">
        <v>14</v>
      </c>
      <c r="F89" s="682" t="s">
        <v>140</v>
      </c>
      <c r="G89" s="696"/>
      <c r="H89" s="697"/>
      <c r="I89" s="626" t="s">
        <v>217</v>
      </c>
      <c r="J89" s="696"/>
      <c r="K89" s="697"/>
      <c r="L89" s="626" t="s">
        <v>177</v>
      </c>
      <c r="M89" s="630"/>
      <c r="N89" s="630"/>
    </row>
    <row r="90" spans="2:14" ht="79.5" thickBot="1" x14ac:dyDescent="0.3">
      <c r="B90" s="698"/>
      <c r="C90" s="698"/>
      <c r="D90" s="698"/>
      <c r="E90" s="698"/>
      <c r="F90" s="362" t="s">
        <v>213</v>
      </c>
      <c r="G90" s="426" t="s">
        <v>208</v>
      </c>
      <c r="H90" s="341" t="s">
        <v>214</v>
      </c>
      <c r="I90" s="337" t="s">
        <v>213</v>
      </c>
      <c r="J90" s="426" t="s">
        <v>208</v>
      </c>
      <c r="K90" s="339" t="s">
        <v>215</v>
      </c>
      <c r="L90" s="340" t="s">
        <v>213</v>
      </c>
      <c r="M90" s="426" t="s">
        <v>208</v>
      </c>
      <c r="N90" s="341" t="s">
        <v>215</v>
      </c>
    </row>
    <row r="91" spans="2:14" x14ac:dyDescent="0.25">
      <c r="B91" s="364">
        <v>1</v>
      </c>
      <c r="C91" s="383" t="s">
        <v>74</v>
      </c>
      <c r="D91" s="399">
        <f>+TRANSPORTE!G94</f>
        <v>0</v>
      </c>
      <c r="E91" s="391">
        <f>+TRANSPORTE!I94</f>
        <v>0</v>
      </c>
      <c r="F91" s="440">
        <f>+$E91</f>
        <v>0</v>
      </c>
      <c r="G91" s="46">
        <v>0</v>
      </c>
      <c r="H91" s="437">
        <f>+ROUND(G91*F91,0)</f>
        <v>0</v>
      </c>
      <c r="I91" s="440">
        <f>+$E91</f>
        <v>0</v>
      </c>
      <c r="J91" s="46">
        <v>0</v>
      </c>
      <c r="K91" s="346">
        <f>+ROUND(J91*I91,0)</f>
        <v>0</v>
      </c>
      <c r="L91" s="436">
        <f>+$D91</f>
        <v>0</v>
      </c>
      <c r="M91" s="44">
        <v>372</v>
      </c>
      <c r="N91" s="346">
        <f>+ROUND(M91*L91,0)</f>
        <v>0</v>
      </c>
    </row>
    <row r="92" spans="2:14" x14ac:dyDescent="0.25">
      <c r="B92" s="365">
        <v>2</v>
      </c>
      <c r="C92" s="384" t="s">
        <v>75</v>
      </c>
      <c r="D92" s="400">
        <f>+TRANSPORTE!G95</f>
        <v>0</v>
      </c>
      <c r="E92" s="393">
        <f>+TRANSPORTE!I95</f>
        <v>0</v>
      </c>
      <c r="F92" s="441">
        <f>+$E92</f>
        <v>0</v>
      </c>
      <c r="G92" s="51">
        <v>5108</v>
      </c>
      <c r="H92" s="438">
        <f t="shared" ref="H92:H122" si="25">+ROUND(G92*F92,0)</f>
        <v>0</v>
      </c>
      <c r="I92" s="441">
        <f t="shared" ref="I92:I122" si="26">+$E92</f>
        <v>0</v>
      </c>
      <c r="J92" s="51">
        <v>5892</v>
      </c>
      <c r="K92" s="351">
        <f t="shared" ref="K92:K122" si="27">+ROUND(J92*I92,0)</f>
        <v>0</v>
      </c>
      <c r="L92" s="479">
        <f t="shared" ref="L92:L122" si="28">+$D92</f>
        <v>0</v>
      </c>
      <c r="M92" s="49">
        <v>106656</v>
      </c>
      <c r="N92" s="351">
        <f t="shared" ref="N92:N122" si="29">+ROUND(M92*L92,0)</f>
        <v>0</v>
      </c>
    </row>
    <row r="93" spans="2:14" x14ac:dyDescent="0.25">
      <c r="B93" s="365">
        <v>3</v>
      </c>
      <c r="C93" s="385" t="s">
        <v>76</v>
      </c>
      <c r="D93" s="400">
        <f>+TRANSPORTE!G96</f>
        <v>0</v>
      </c>
      <c r="E93" s="393">
        <f>+TRANSPORTE!I96</f>
        <v>0</v>
      </c>
      <c r="F93" s="441">
        <f>+$E93</f>
        <v>0</v>
      </c>
      <c r="G93" s="51">
        <v>1500</v>
      </c>
      <c r="H93" s="438">
        <f t="shared" si="25"/>
        <v>0</v>
      </c>
      <c r="I93" s="441">
        <f t="shared" si="26"/>
        <v>0</v>
      </c>
      <c r="J93" s="51">
        <v>0</v>
      </c>
      <c r="K93" s="351">
        <f t="shared" si="27"/>
        <v>0</v>
      </c>
      <c r="L93" s="479">
        <f t="shared" si="28"/>
        <v>0</v>
      </c>
      <c r="M93" s="49">
        <v>4584</v>
      </c>
      <c r="N93" s="351">
        <f t="shared" si="29"/>
        <v>0</v>
      </c>
    </row>
    <row r="94" spans="2:14" x14ac:dyDescent="0.25">
      <c r="B94" s="365">
        <v>4</v>
      </c>
      <c r="C94" s="384" t="s">
        <v>77</v>
      </c>
      <c r="D94" s="400">
        <f>+TRANSPORTE!G97</f>
        <v>0</v>
      </c>
      <c r="E94" s="393">
        <f>+TRANSPORTE!I97</f>
        <v>0</v>
      </c>
      <c r="F94" s="441">
        <f t="shared" ref="F94:F122" si="30">+$E94</f>
        <v>0</v>
      </c>
      <c r="G94" s="51">
        <v>0</v>
      </c>
      <c r="H94" s="438">
        <f t="shared" si="25"/>
        <v>0</v>
      </c>
      <c r="I94" s="441">
        <f t="shared" si="26"/>
        <v>0</v>
      </c>
      <c r="J94" s="51">
        <v>0</v>
      </c>
      <c r="K94" s="351">
        <f t="shared" si="27"/>
        <v>0</v>
      </c>
      <c r="L94" s="479">
        <f t="shared" si="28"/>
        <v>0</v>
      </c>
      <c r="M94" s="49">
        <v>26146</v>
      </c>
      <c r="N94" s="351">
        <f t="shared" si="29"/>
        <v>0</v>
      </c>
    </row>
    <row r="95" spans="2:14" x14ac:dyDescent="0.25">
      <c r="B95" s="365">
        <v>5</v>
      </c>
      <c r="C95" s="384" t="s">
        <v>78</v>
      </c>
      <c r="D95" s="400">
        <f>+TRANSPORTE!G98</f>
        <v>0</v>
      </c>
      <c r="E95" s="393">
        <f>+TRANSPORTE!I98</f>
        <v>0</v>
      </c>
      <c r="F95" s="441">
        <f t="shared" si="30"/>
        <v>0</v>
      </c>
      <c r="G95" s="51">
        <v>698</v>
      </c>
      <c r="H95" s="438">
        <f t="shared" si="25"/>
        <v>0</v>
      </c>
      <c r="I95" s="441">
        <f t="shared" si="26"/>
        <v>0</v>
      </c>
      <c r="J95" s="51">
        <v>87</v>
      </c>
      <c r="K95" s="351">
        <f t="shared" si="27"/>
        <v>0</v>
      </c>
      <c r="L95" s="479">
        <f t="shared" si="28"/>
        <v>0</v>
      </c>
      <c r="M95" s="49">
        <v>22450</v>
      </c>
      <c r="N95" s="351">
        <f t="shared" si="29"/>
        <v>0</v>
      </c>
    </row>
    <row r="96" spans="2:14" x14ac:dyDescent="0.25">
      <c r="B96" s="365">
        <v>6</v>
      </c>
      <c r="C96" s="386" t="s">
        <v>79</v>
      </c>
      <c r="D96" s="400">
        <f>+TRANSPORTE!G99</f>
        <v>0</v>
      </c>
      <c r="E96" s="393">
        <f>+TRANSPORTE!I99</f>
        <v>0</v>
      </c>
      <c r="F96" s="441">
        <f t="shared" si="30"/>
        <v>0</v>
      </c>
      <c r="G96" s="51">
        <v>7150</v>
      </c>
      <c r="H96" s="438">
        <f t="shared" si="25"/>
        <v>0</v>
      </c>
      <c r="I96" s="441">
        <f t="shared" si="26"/>
        <v>0</v>
      </c>
      <c r="J96" s="51">
        <v>1488</v>
      </c>
      <c r="K96" s="351">
        <f t="shared" si="27"/>
        <v>0</v>
      </c>
      <c r="L96" s="479">
        <f t="shared" si="28"/>
        <v>0</v>
      </c>
      <c r="M96" s="49">
        <v>32576</v>
      </c>
      <c r="N96" s="351">
        <f t="shared" si="29"/>
        <v>0</v>
      </c>
    </row>
    <row r="97" spans="2:14" x14ac:dyDescent="0.25">
      <c r="B97" s="365">
        <v>7</v>
      </c>
      <c r="C97" s="384" t="s">
        <v>80</v>
      </c>
      <c r="D97" s="400">
        <f>+TRANSPORTE!G100</f>
        <v>0</v>
      </c>
      <c r="E97" s="393">
        <f>+TRANSPORTE!I100</f>
        <v>0</v>
      </c>
      <c r="F97" s="441">
        <f t="shared" si="30"/>
        <v>0</v>
      </c>
      <c r="G97" s="51">
        <v>1138</v>
      </c>
      <c r="H97" s="438">
        <f t="shared" si="25"/>
        <v>0</v>
      </c>
      <c r="I97" s="441">
        <f t="shared" si="26"/>
        <v>0</v>
      </c>
      <c r="J97" s="51">
        <v>502</v>
      </c>
      <c r="K97" s="351">
        <f t="shared" si="27"/>
        <v>0</v>
      </c>
      <c r="L97" s="479">
        <f t="shared" si="28"/>
        <v>0</v>
      </c>
      <c r="M97" s="49">
        <v>14754</v>
      </c>
      <c r="N97" s="351">
        <f t="shared" si="29"/>
        <v>0</v>
      </c>
    </row>
    <row r="98" spans="2:14" x14ac:dyDescent="0.25">
      <c r="B98" s="365">
        <v>8</v>
      </c>
      <c r="C98" s="385" t="s">
        <v>81</v>
      </c>
      <c r="D98" s="400">
        <f>+TRANSPORTE!G101</f>
        <v>0</v>
      </c>
      <c r="E98" s="393">
        <f>+TRANSPORTE!I101</f>
        <v>0</v>
      </c>
      <c r="F98" s="441">
        <f t="shared" si="30"/>
        <v>0</v>
      </c>
      <c r="G98" s="51">
        <v>356</v>
      </c>
      <c r="H98" s="438">
        <f t="shared" si="25"/>
        <v>0</v>
      </c>
      <c r="I98" s="441">
        <f t="shared" si="26"/>
        <v>0</v>
      </c>
      <c r="J98" s="51">
        <v>0</v>
      </c>
      <c r="K98" s="351">
        <f t="shared" si="27"/>
        <v>0</v>
      </c>
      <c r="L98" s="479">
        <f t="shared" si="28"/>
        <v>0</v>
      </c>
      <c r="M98" s="49">
        <v>4128</v>
      </c>
      <c r="N98" s="351">
        <f t="shared" si="29"/>
        <v>0</v>
      </c>
    </row>
    <row r="99" spans="2:14" x14ac:dyDescent="0.25">
      <c r="B99" s="365">
        <v>9</v>
      </c>
      <c r="C99" s="384" t="s">
        <v>82</v>
      </c>
      <c r="D99" s="400">
        <f>+TRANSPORTE!G102</f>
        <v>0</v>
      </c>
      <c r="E99" s="393">
        <f>+TRANSPORTE!I102</f>
        <v>0</v>
      </c>
      <c r="F99" s="441">
        <f t="shared" si="30"/>
        <v>0</v>
      </c>
      <c r="G99" s="51">
        <v>232</v>
      </c>
      <c r="H99" s="438">
        <f t="shared" si="25"/>
        <v>0</v>
      </c>
      <c r="I99" s="441">
        <f t="shared" si="26"/>
        <v>0</v>
      </c>
      <c r="J99" s="51">
        <v>0</v>
      </c>
      <c r="K99" s="351">
        <f t="shared" si="27"/>
        <v>0</v>
      </c>
      <c r="L99" s="479">
        <f t="shared" si="28"/>
        <v>0</v>
      </c>
      <c r="M99" s="49">
        <v>7288</v>
      </c>
      <c r="N99" s="351">
        <f t="shared" si="29"/>
        <v>0</v>
      </c>
    </row>
    <row r="100" spans="2:14" x14ac:dyDescent="0.25">
      <c r="B100" s="365">
        <v>10</v>
      </c>
      <c r="C100" s="384" t="s">
        <v>83</v>
      </c>
      <c r="D100" s="400">
        <f>+TRANSPORTE!G103</f>
        <v>0</v>
      </c>
      <c r="E100" s="393">
        <f>+TRANSPORTE!I103</f>
        <v>0</v>
      </c>
      <c r="F100" s="441">
        <f t="shared" si="30"/>
        <v>0</v>
      </c>
      <c r="G100" s="51">
        <v>2700</v>
      </c>
      <c r="H100" s="438">
        <f t="shared" si="25"/>
        <v>0</v>
      </c>
      <c r="I100" s="441">
        <f t="shared" si="26"/>
        <v>0</v>
      </c>
      <c r="J100" s="51">
        <v>165</v>
      </c>
      <c r="K100" s="351">
        <f t="shared" si="27"/>
        <v>0</v>
      </c>
      <c r="L100" s="479">
        <f t="shared" si="28"/>
        <v>0</v>
      </c>
      <c r="M100" s="49">
        <v>20586</v>
      </c>
      <c r="N100" s="351">
        <f t="shared" si="29"/>
        <v>0</v>
      </c>
    </row>
    <row r="101" spans="2:14" x14ac:dyDescent="0.25">
      <c r="B101" s="365">
        <v>11</v>
      </c>
      <c r="C101" s="384" t="s">
        <v>84</v>
      </c>
      <c r="D101" s="400">
        <f>+TRANSPORTE!G104</f>
        <v>0</v>
      </c>
      <c r="E101" s="393">
        <f>+TRANSPORTE!I104</f>
        <v>0</v>
      </c>
      <c r="F101" s="441">
        <f t="shared" si="30"/>
        <v>0</v>
      </c>
      <c r="G101" s="51">
        <v>1212</v>
      </c>
      <c r="H101" s="438">
        <f t="shared" si="25"/>
        <v>0</v>
      </c>
      <c r="I101" s="441">
        <f t="shared" si="26"/>
        <v>0</v>
      </c>
      <c r="J101" s="51">
        <v>324</v>
      </c>
      <c r="K101" s="351">
        <f t="shared" si="27"/>
        <v>0</v>
      </c>
      <c r="L101" s="479">
        <f t="shared" si="28"/>
        <v>0</v>
      </c>
      <c r="M101" s="49">
        <v>15446</v>
      </c>
      <c r="N101" s="351">
        <f t="shared" si="29"/>
        <v>0</v>
      </c>
    </row>
    <row r="102" spans="2:14" x14ac:dyDescent="0.25">
      <c r="B102" s="365">
        <v>12</v>
      </c>
      <c r="C102" s="385" t="s">
        <v>85</v>
      </c>
      <c r="D102" s="400">
        <f>+TRANSPORTE!G105</f>
        <v>0</v>
      </c>
      <c r="E102" s="393">
        <f>+TRANSPORTE!I105</f>
        <v>0</v>
      </c>
      <c r="F102" s="441">
        <f t="shared" si="30"/>
        <v>0</v>
      </c>
      <c r="G102" s="51">
        <v>150</v>
      </c>
      <c r="H102" s="438">
        <f t="shared" si="25"/>
        <v>0</v>
      </c>
      <c r="I102" s="441">
        <f t="shared" si="26"/>
        <v>0</v>
      </c>
      <c r="J102" s="51">
        <v>147</v>
      </c>
      <c r="K102" s="351">
        <f t="shared" si="27"/>
        <v>0</v>
      </c>
      <c r="L102" s="479">
        <f t="shared" si="28"/>
        <v>0</v>
      </c>
      <c r="M102" s="49">
        <v>5266</v>
      </c>
      <c r="N102" s="351">
        <f t="shared" si="29"/>
        <v>0</v>
      </c>
    </row>
    <row r="103" spans="2:14" x14ac:dyDescent="0.25">
      <c r="B103" s="365">
        <v>13</v>
      </c>
      <c r="C103" s="386" t="s">
        <v>86</v>
      </c>
      <c r="D103" s="400">
        <f>+TRANSPORTE!G106</f>
        <v>0</v>
      </c>
      <c r="E103" s="393">
        <f>+TRANSPORTE!I106</f>
        <v>0</v>
      </c>
      <c r="F103" s="441">
        <f t="shared" si="30"/>
        <v>0</v>
      </c>
      <c r="G103" s="51">
        <v>730</v>
      </c>
      <c r="H103" s="438">
        <f t="shared" si="25"/>
        <v>0</v>
      </c>
      <c r="I103" s="441">
        <f t="shared" si="26"/>
        <v>0</v>
      </c>
      <c r="J103" s="51">
        <v>169</v>
      </c>
      <c r="K103" s="351">
        <f t="shared" si="27"/>
        <v>0</v>
      </c>
      <c r="L103" s="479">
        <f t="shared" si="28"/>
        <v>0</v>
      </c>
      <c r="M103" s="49">
        <v>29186</v>
      </c>
      <c r="N103" s="351">
        <f t="shared" si="29"/>
        <v>0</v>
      </c>
    </row>
    <row r="104" spans="2:14" x14ac:dyDescent="0.25">
      <c r="B104" s="365">
        <v>14</v>
      </c>
      <c r="C104" s="384" t="s">
        <v>87</v>
      </c>
      <c r="D104" s="400">
        <f>+TRANSPORTE!G107</f>
        <v>0</v>
      </c>
      <c r="E104" s="393">
        <f>+TRANSPORTE!I107</f>
        <v>0</v>
      </c>
      <c r="F104" s="441">
        <f t="shared" si="30"/>
        <v>0</v>
      </c>
      <c r="G104" s="51">
        <v>8788</v>
      </c>
      <c r="H104" s="438">
        <f t="shared" si="25"/>
        <v>0</v>
      </c>
      <c r="I104" s="441">
        <f t="shared" si="26"/>
        <v>0</v>
      </c>
      <c r="J104" s="51">
        <v>5870</v>
      </c>
      <c r="K104" s="351">
        <f t="shared" si="27"/>
        <v>0</v>
      </c>
      <c r="L104" s="479">
        <f t="shared" si="28"/>
        <v>0</v>
      </c>
      <c r="M104" s="49">
        <v>80636</v>
      </c>
      <c r="N104" s="351">
        <f t="shared" si="29"/>
        <v>0</v>
      </c>
    </row>
    <row r="105" spans="2:14" x14ac:dyDescent="0.25">
      <c r="B105" s="365">
        <v>15</v>
      </c>
      <c r="C105" s="385" t="s">
        <v>88</v>
      </c>
      <c r="D105" s="400">
        <f>+TRANSPORTE!G108</f>
        <v>0</v>
      </c>
      <c r="E105" s="393">
        <f>+TRANSPORTE!I108</f>
        <v>0</v>
      </c>
      <c r="F105" s="441">
        <f t="shared" si="30"/>
        <v>0</v>
      </c>
      <c r="G105" s="51">
        <v>0</v>
      </c>
      <c r="H105" s="438">
        <f t="shared" si="25"/>
        <v>0</v>
      </c>
      <c r="I105" s="441">
        <f t="shared" si="26"/>
        <v>0</v>
      </c>
      <c r="J105" s="51">
        <v>0</v>
      </c>
      <c r="K105" s="351">
        <f t="shared" si="27"/>
        <v>0</v>
      </c>
      <c r="L105" s="479">
        <f t="shared" si="28"/>
        <v>0</v>
      </c>
      <c r="M105" s="49">
        <v>126</v>
      </c>
      <c r="N105" s="351">
        <f t="shared" si="29"/>
        <v>0</v>
      </c>
    </row>
    <row r="106" spans="2:14" x14ac:dyDescent="0.25">
      <c r="B106" s="365">
        <v>16</v>
      </c>
      <c r="C106" s="384" t="s">
        <v>89</v>
      </c>
      <c r="D106" s="400">
        <f>+TRANSPORTE!G109</f>
        <v>0</v>
      </c>
      <c r="E106" s="393">
        <f>+TRANSPORTE!I109</f>
        <v>0</v>
      </c>
      <c r="F106" s="441">
        <f t="shared" si="30"/>
        <v>0</v>
      </c>
      <c r="G106" s="51">
        <v>0</v>
      </c>
      <c r="H106" s="438">
        <f t="shared" si="25"/>
        <v>0</v>
      </c>
      <c r="I106" s="441">
        <f t="shared" si="26"/>
        <v>0</v>
      </c>
      <c r="J106" s="51">
        <v>0</v>
      </c>
      <c r="K106" s="351">
        <f t="shared" si="27"/>
        <v>0</v>
      </c>
      <c r="L106" s="479">
        <f t="shared" si="28"/>
        <v>0</v>
      </c>
      <c r="M106" s="49">
        <v>444</v>
      </c>
      <c r="N106" s="351">
        <f t="shared" si="29"/>
        <v>0</v>
      </c>
    </row>
    <row r="107" spans="2:14" x14ac:dyDescent="0.25">
      <c r="B107" s="365">
        <v>17</v>
      </c>
      <c r="C107" s="384" t="s">
        <v>90</v>
      </c>
      <c r="D107" s="400">
        <f>+TRANSPORTE!G110</f>
        <v>0</v>
      </c>
      <c r="E107" s="393">
        <f>+TRANSPORTE!I110</f>
        <v>0</v>
      </c>
      <c r="F107" s="441">
        <f t="shared" si="30"/>
        <v>0</v>
      </c>
      <c r="G107" s="51">
        <v>1526</v>
      </c>
      <c r="H107" s="438">
        <f t="shared" si="25"/>
        <v>0</v>
      </c>
      <c r="I107" s="441">
        <f t="shared" si="26"/>
        <v>0</v>
      </c>
      <c r="J107" s="51">
        <v>314</v>
      </c>
      <c r="K107" s="351">
        <f t="shared" si="27"/>
        <v>0</v>
      </c>
      <c r="L107" s="479">
        <f t="shared" si="28"/>
        <v>0</v>
      </c>
      <c r="M107" s="49">
        <v>19660</v>
      </c>
      <c r="N107" s="351">
        <f t="shared" si="29"/>
        <v>0</v>
      </c>
    </row>
    <row r="108" spans="2:14" x14ac:dyDescent="0.25">
      <c r="B108" s="365">
        <v>18</v>
      </c>
      <c r="C108" s="386" t="s">
        <v>91</v>
      </c>
      <c r="D108" s="400">
        <f>+TRANSPORTE!G111</f>
        <v>0</v>
      </c>
      <c r="E108" s="393">
        <f>+TRANSPORTE!I111</f>
        <v>0</v>
      </c>
      <c r="F108" s="441">
        <f t="shared" si="30"/>
        <v>0</v>
      </c>
      <c r="G108" s="51">
        <v>926</v>
      </c>
      <c r="H108" s="438">
        <f t="shared" si="25"/>
        <v>0</v>
      </c>
      <c r="I108" s="441">
        <f t="shared" si="26"/>
        <v>0</v>
      </c>
      <c r="J108" s="51">
        <v>0</v>
      </c>
      <c r="K108" s="351">
        <f t="shared" si="27"/>
        <v>0</v>
      </c>
      <c r="L108" s="479">
        <f t="shared" si="28"/>
        <v>0</v>
      </c>
      <c r="M108" s="49">
        <v>11066</v>
      </c>
      <c r="N108" s="351">
        <f t="shared" si="29"/>
        <v>0</v>
      </c>
    </row>
    <row r="109" spans="2:14" x14ac:dyDescent="0.25">
      <c r="B109" s="365">
        <v>19</v>
      </c>
      <c r="C109" s="386" t="s">
        <v>92</v>
      </c>
      <c r="D109" s="400">
        <f>+TRANSPORTE!G112</f>
        <v>0</v>
      </c>
      <c r="E109" s="393">
        <f>+TRANSPORTE!I112</f>
        <v>0</v>
      </c>
      <c r="F109" s="441">
        <f t="shared" si="30"/>
        <v>0</v>
      </c>
      <c r="G109" s="51">
        <v>0</v>
      </c>
      <c r="H109" s="438">
        <f t="shared" si="25"/>
        <v>0</v>
      </c>
      <c r="I109" s="441">
        <f t="shared" si="26"/>
        <v>0</v>
      </c>
      <c r="J109" s="51">
        <v>29</v>
      </c>
      <c r="K109" s="351">
        <f t="shared" si="27"/>
        <v>0</v>
      </c>
      <c r="L109" s="479">
        <f t="shared" si="28"/>
        <v>0</v>
      </c>
      <c r="M109" s="49">
        <v>18822</v>
      </c>
      <c r="N109" s="351">
        <f t="shared" si="29"/>
        <v>0</v>
      </c>
    </row>
    <row r="110" spans="2:14" x14ac:dyDescent="0.25">
      <c r="B110" s="365">
        <v>20</v>
      </c>
      <c r="C110" s="384" t="s">
        <v>93</v>
      </c>
      <c r="D110" s="400">
        <f>+TRANSPORTE!G113</f>
        <v>0</v>
      </c>
      <c r="E110" s="393">
        <f>+TRANSPORTE!I113</f>
        <v>0</v>
      </c>
      <c r="F110" s="441">
        <f t="shared" si="30"/>
        <v>0</v>
      </c>
      <c r="G110" s="51">
        <v>414</v>
      </c>
      <c r="H110" s="438">
        <f t="shared" si="25"/>
        <v>0</v>
      </c>
      <c r="I110" s="441">
        <f t="shared" si="26"/>
        <v>0</v>
      </c>
      <c r="J110" s="51">
        <v>0</v>
      </c>
      <c r="K110" s="351">
        <f t="shared" si="27"/>
        <v>0</v>
      </c>
      <c r="L110" s="479">
        <f t="shared" si="28"/>
        <v>0</v>
      </c>
      <c r="M110" s="49">
        <v>11488</v>
      </c>
      <c r="N110" s="351">
        <f t="shared" si="29"/>
        <v>0</v>
      </c>
    </row>
    <row r="111" spans="2:14" x14ac:dyDescent="0.25">
      <c r="B111" s="365">
        <v>21</v>
      </c>
      <c r="C111" s="384" t="s">
        <v>94</v>
      </c>
      <c r="D111" s="400">
        <f>+TRANSPORTE!G114</f>
        <v>0</v>
      </c>
      <c r="E111" s="393">
        <f>+TRANSPORTE!I114</f>
        <v>0</v>
      </c>
      <c r="F111" s="441">
        <f t="shared" si="30"/>
        <v>0</v>
      </c>
      <c r="G111" s="51">
        <v>5682</v>
      </c>
      <c r="H111" s="438">
        <f t="shared" si="25"/>
        <v>0</v>
      </c>
      <c r="I111" s="441">
        <f t="shared" si="26"/>
        <v>0</v>
      </c>
      <c r="J111" s="51">
        <v>384</v>
      </c>
      <c r="K111" s="351">
        <f t="shared" si="27"/>
        <v>0</v>
      </c>
      <c r="L111" s="479">
        <f t="shared" si="28"/>
        <v>0</v>
      </c>
      <c r="M111" s="49">
        <v>27190</v>
      </c>
      <c r="N111" s="351">
        <f t="shared" si="29"/>
        <v>0</v>
      </c>
    </row>
    <row r="112" spans="2:14" x14ac:dyDescent="0.25">
      <c r="B112" s="365">
        <v>22</v>
      </c>
      <c r="C112" s="386" t="s">
        <v>95</v>
      </c>
      <c r="D112" s="400">
        <f>+TRANSPORTE!G115</f>
        <v>0</v>
      </c>
      <c r="E112" s="393">
        <f>+TRANSPORTE!I115</f>
        <v>0</v>
      </c>
      <c r="F112" s="441">
        <f t="shared" si="30"/>
        <v>0</v>
      </c>
      <c r="G112" s="51">
        <v>1430</v>
      </c>
      <c r="H112" s="438">
        <f t="shared" si="25"/>
        <v>0</v>
      </c>
      <c r="I112" s="441">
        <f t="shared" si="26"/>
        <v>0</v>
      </c>
      <c r="J112" s="51">
        <v>351</v>
      </c>
      <c r="K112" s="351">
        <f t="shared" si="27"/>
        <v>0</v>
      </c>
      <c r="L112" s="479">
        <f t="shared" si="28"/>
        <v>0</v>
      </c>
      <c r="M112" s="49">
        <v>14064</v>
      </c>
      <c r="N112" s="351">
        <f t="shared" si="29"/>
        <v>0</v>
      </c>
    </row>
    <row r="113" spans="2:14" x14ac:dyDescent="0.25">
      <c r="B113" s="365">
        <v>23</v>
      </c>
      <c r="C113" s="384" t="s">
        <v>96</v>
      </c>
      <c r="D113" s="400">
        <f>+TRANSPORTE!G116</f>
        <v>0</v>
      </c>
      <c r="E113" s="393">
        <f>+TRANSPORTE!I116</f>
        <v>0</v>
      </c>
      <c r="F113" s="441">
        <f t="shared" si="30"/>
        <v>0</v>
      </c>
      <c r="G113" s="51">
        <v>2818</v>
      </c>
      <c r="H113" s="438">
        <f t="shared" si="25"/>
        <v>0</v>
      </c>
      <c r="I113" s="441">
        <f t="shared" si="26"/>
        <v>0</v>
      </c>
      <c r="J113" s="51">
        <v>137</v>
      </c>
      <c r="K113" s="351">
        <f t="shared" si="27"/>
        <v>0</v>
      </c>
      <c r="L113" s="479">
        <f t="shared" si="28"/>
        <v>0</v>
      </c>
      <c r="M113" s="49">
        <v>7710</v>
      </c>
      <c r="N113" s="351">
        <f t="shared" si="29"/>
        <v>0</v>
      </c>
    </row>
    <row r="114" spans="2:14" x14ac:dyDescent="0.25">
      <c r="B114" s="365">
        <v>24</v>
      </c>
      <c r="C114" s="384" t="s">
        <v>97</v>
      </c>
      <c r="D114" s="400">
        <f>+TRANSPORTE!G117</f>
        <v>0</v>
      </c>
      <c r="E114" s="393">
        <f>+TRANSPORTE!I117</f>
        <v>0</v>
      </c>
      <c r="F114" s="441">
        <f t="shared" si="30"/>
        <v>0</v>
      </c>
      <c r="G114" s="51">
        <v>0</v>
      </c>
      <c r="H114" s="438">
        <f t="shared" si="25"/>
        <v>0</v>
      </c>
      <c r="I114" s="441">
        <f t="shared" si="26"/>
        <v>0</v>
      </c>
      <c r="J114" s="51">
        <v>0</v>
      </c>
      <c r="K114" s="351">
        <f t="shared" si="27"/>
        <v>0</v>
      </c>
      <c r="L114" s="479">
        <f t="shared" si="28"/>
        <v>0</v>
      </c>
      <c r="M114" s="49">
        <v>6544</v>
      </c>
      <c r="N114" s="351">
        <f t="shared" si="29"/>
        <v>0</v>
      </c>
    </row>
    <row r="115" spans="2:14" x14ac:dyDescent="0.25">
      <c r="B115" s="365">
        <v>25</v>
      </c>
      <c r="C115" s="384" t="s">
        <v>98</v>
      </c>
      <c r="D115" s="400">
        <f>+TRANSPORTE!G118</f>
        <v>0</v>
      </c>
      <c r="E115" s="393">
        <f>+TRANSPORTE!I118</f>
        <v>0</v>
      </c>
      <c r="F115" s="441">
        <f t="shared" si="30"/>
        <v>0</v>
      </c>
      <c r="G115" s="51">
        <v>0</v>
      </c>
      <c r="H115" s="438">
        <f t="shared" si="25"/>
        <v>0</v>
      </c>
      <c r="I115" s="441">
        <f t="shared" si="26"/>
        <v>0</v>
      </c>
      <c r="J115" s="51">
        <v>0</v>
      </c>
      <c r="K115" s="351">
        <f t="shared" si="27"/>
        <v>0</v>
      </c>
      <c r="L115" s="479">
        <f t="shared" si="28"/>
        <v>0</v>
      </c>
      <c r="M115" s="49">
        <v>11092</v>
      </c>
      <c r="N115" s="351">
        <f t="shared" si="29"/>
        <v>0</v>
      </c>
    </row>
    <row r="116" spans="2:14" x14ac:dyDescent="0.25">
      <c r="B116" s="365">
        <v>26</v>
      </c>
      <c r="C116" s="385" t="s">
        <v>99</v>
      </c>
      <c r="D116" s="400">
        <f>+TRANSPORTE!G119</f>
        <v>0</v>
      </c>
      <c r="E116" s="393">
        <f>+TRANSPORTE!I119</f>
        <v>0</v>
      </c>
      <c r="F116" s="441">
        <f t="shared" si="30"/>
        <v>0</v>
      </c>
      <c r="G116" s="51">
        <v>0</v>
      </c>
      <c r="H116" s="438">
        <f t="shared" si="25"/>
        <v>0</v>
      </c>
      <c r="I116" s="441">
        <f t="shared" si="26"/>
        <v>0</v>
      </c>
      <c r="J116" s="51">
        <v>0</v>
      </c>
      <c r="K116" s="351">
        <f t="shared" si="27"/>
        <v>0</v>
      </c>
      <c r="L116" s="479">
        <f t="shared" si="28"/>
        <v>0</v>
      </c>
      <c r="M116" s="49">
        <v>100</v>
      </c>
      <c r="N116" s="351">
        <f t="shared" si="29"/>
        <v>0</v>
      </c>
    </row>
    <row r="117" spans="2:14" x14ac:dyDescent="0.25">
      <c r="B117" s="365">
        <v>27</v>
      </c>
      <c r="C117" s="384" t="s">
        <v>100</v>
      </c>
      <c r="D117" s="400">
        <f>+TRANSPORTE!G120</f>
        <v>0</v>
      </c>
      <c r="E117" s="393">
        <f>+TRANSPORTE!I120</f>
        <v>0</v>
      </c>
      <c r="F117" s="441">
        <f t="shared" si="30"/>
        <v>0</v>
      </c>
      <c r="G117" s="51">
        <v>6082</v>
      </c>
      <c r="H117" s="438">
        <f t="shared" si="25"/>
        <v>0</v>
      </c>
      <c r="I117" s="441">
        <f t="shared" si="26"/>
        <v>0</v>
      </c>
      <c r="J117" s="51">
        <v>3026</v>
      </c>
      <c r="K117" s="351">
        <f t="shared" si="27"/>
        <v>0</v>
      </c>
      <c r="L117" s="479">
        <f t="shared" si="28"/>
        <v>0</v>
      </c>
      <c r="M117" s="49">
        <v>44312</v>
      </c>
      <c r="N117" s="351">
        <f t="shared" si="29"/>
        <v>0</v>
      </c>
    </row>
    <row r="118" spans="2:14" x14ac:dyDescent="0.25">
      <c r="B118" s="365">
        <v>28</v>
      </c>
      <c r="C118" s="384" t="s">
        <v>101</v>
      </c>
      <c r="D118" s="400">
        <f>+TRANSPORTE!G121</f>
        <v>0</v>
      </c>
      <c r="E118" s="393">
        <f>+TRANSPORTE!I121</f>
        <v>0</v>
      </c>
      <c r="F118" s="441">
        <f t="shared" si="30"/>
        <v>0</v>
      </c>
      <c r="G118" s="51">
        <v>0</v>
      </c>
      <c r="H118" s="438">
        <f t="shared" si="25"/>
        <v>0</v>
      </c>
      <c r="I118" s="441">
        <f t="shared" si="26"/>
        <v>0</v>
      </c>
      <c r="J118" s="51">
        <v>44</v>
      </c>
      <c r="K118" s="351">
        <f t="shared" si="27"/>
        <v>0</v>
      </c>
      <c r="L118" s="479">
        <f t="shared" si="28"/>
        <v>0</v>
      </c>
      <c r="M118" s="49">
        <v>13802</v>
      </c>
      <c r="N118" s="351">
        <f t="shared" si="29"/>
        <v>0</v>
      </c>
    </row>
    <row r="119" spans="2:14" x14ac:dyDescent="0.25">
      <c r="B119" s="365">
        <v>29</v>
      </c>
      <c r="C119" s="384" t="s">
        <v>102</v>
      </c>
      <c r="D119" s="400">
        <f>+TRANSPORTE!G122</f>
        <v>0</v>
      </c>
      <c r="E119" s="393">
        <f>+TRANSPORTE!I122</f>
        <v>0</v>
      </c>
      <c r="F119" s="441">
        <f t="shared" si="30"/>
        <v>0</v>
      </c>
      <c r="G119" s="51">
        <v>1162</v>
      </c>
      <c r="H119" s="438">
        <f t="shared" si="25"/>
        <v>0</v>
      </c>
      <c r="I119" s="441">
        <f t="shared" si="26"/>
        <v>0</v>
      </c>
      <c r="J119" s="51">
        <v>135</v>
      </c>
      <c r="K119" s="351">
        <f t="shared" si="27"/>
        <v>0</v>
      </c>
      <c r="L119" s="479">
        <f t="shared" si="28"/>
        <v>0</v>
      </c>
      <c r="M119" s="49">
        <v>18708</v>
      </c>
      <c r="N119" s="351">
        <f t="shared" si="29"/>
        <v>0</v>
      </c>
    </row>
    <row r="120" spans="2:14" x14ac:dyDescent="0.25">
      <c r="B120" s="365">
        <v>30</v>
      </c>
      <c r="C120" s="386" t="s">
        <v>103</v>
      </c>
      <c r="D120" s="400">
        <f>+TRANSPORTE!G123</f>
        <v>0</v>
      </c>
      <c r="E120" s="393">
        <f>+TRANSPORTE!I123</f>
        <v>0</v>
      </c>
      <c r="F120" s="441">
        <f t="shared" si="30"/>
        <v>0</v>
      </c>
      <c r="G120" s="51">
        <v>15466</v>
      </c>
      <c r="H120" s="438">
        <f t="shared" si="25"/>
        <v>0</v>
      </c>
      <c r="I120" s="441">
        <f t="shared" si="26"/>
        <v>0</v>
      </c>
      <c r="J120" s="51">
        <v>4301</v>
      </c>
      <c r="K120" s="351">
        <f t="shared" si="27"/>
        <v>0</v>
      </c>
      <c r="L120" s="479">
        <f t="shared" si="28"/>
        <v>0</v>
      </c>
      <c r="M120" s="49">
        <v>54684</v>
      </c>
      <c r="N120" s="351">
        <f t="shared" si="29"/>
        <v>0</v>
      </c>
    </row>
    <row r="121" spans="2:14" x14ac:dyDescent="0.25">
      <c r="B121" s="365">
        <v>31</v>
      </c>
      <c r="C121" s="385" t="s">
        <v>104</v>
      </c>
      <c r="D121" s="400">
        <f>+TRANSPORTE!G124</f>
        <v>0</v>
      </c>
      <c r="E121" s="393">
        <f>+TRANSPORTE!I124</f>
        <v>0</v>
      </c>
      <c r="F121" s="441">
        <f t="shared" si="30"/>
        <v>0</v>
      </c>
      <c r="G121" s="51">
        <v>0</v>
      </c>
      <c r="H121" s="438">
        <f t="shared" si="25"/>
        <v>0</v>
      </c>
      <c r="I121" s="441">
        <f t="shared" si="26"/>
        <v>0</v>
      </c>
      <c r="J121" s="51">
        <v>0</v>
      </c>
      <c r="K121" s="351">
        <f t="shared" si="27"/>
        <v>0</v>
      </c>
      <c r="L121" s="479">
        <f t="shared" si="28"/>
        <v>0</v>
      </c>
      <c r="M121" s="49">
        <v>96</v>
      </c>
      <c r="N121" s="351">
        <f t="shared" si="29"/>
        <v>0</v>
      </c>
    </row>
    <row r="122" spans="2:14" ht="12.75" thickBot="1" x14ac:dyDescent="0.3">
      <c r="B122" s="366">
        <v>32</v>
      </c>
      <c r="C122" s="387" t="s">
        <v>105</v>
      </c>
      <c r="D122" s="401">
        <f>+TRANSPORTE!G125</f>
        <v>0</v>
      </c>
      <c r="E122" s="395">
        <f>+TRANSPORTE!I125</f>
        <v>0</v>
      </c>
      <c r="F122" s="442">
        <f t="shared" si="30"/>
        <v>0</v>
      </c>
      <c r="G122" s="55">
        <v>0</v>
      </c>
      <c r="H122" s="439">
        <f t="shared" si="25"/>
        <v>0</v>
      </c>
      <c r="I122" s="442">
        <f t="shared" si="26"/>
        <v>0</v>
      </c>
      <c r="J122" s="55">
        <v>0</v>
      </c>
      <c r="K122" s="357">
        <f t="shared" si="27"/>
        <v>0</v>
      </c>
      <c r="L122" s="480">
        <f t="shared" si="28"/>
        <v>0</v>
      </c>
      <c r="M122" s="54">
        <v>580</v>
      </c>
      <c r="N122" s="357">
        <f t="shared" si="29"/>
        <v>0</v>
      </c>
    </row>
    <row r="123" spans="2:14" s="454" customFormat="1" ht="15" x14ac:dyDescent="0.25">
      <c r="D123" s="455"/>
      <c r="E123" s="455"/>
      <c r="G123" s="450">
        <f>SUM(G91:G122)</f>
        <v>65268</v>
      </c>
      <c r="H123" s="450">
        <f t="shared" ref="H123:N123" si="31">SUM(H91:H122)</f>
        <v>0</v>
      </c>
      <c r="I123" s="450">
        <f t="shared" si="31"/>
        <v>0</v>
      </c>
      <c r="J123" s="450">
        <f t="shared" si="31"/>
        <v>23365</v>
      </c>
      <c r="K123" s="450">
        <f t="shared" si="31"/>
        <v>0</v>
      </c>
      <c r="L123" s="450">
        <f t="shared" si="31"/>
        <v>0</v>
      </c>
      <c r="M123" s="450">
        <f t="shared" si="31"/>
        <v>630562</v>
      </c>
      <c r="N123" s="450">
        <f t="shared" si="31"/>
        <v>0</v>
      </c>
    </row>
    <row r="125" spans="2:14" x14ac:dyDescent="0.25">
      <c r="G125" s="425">
        <f>+G123+G86-G30</f>
        <v>0</v>
      </c>
      <c r="H125" s="425">
        <f t="shared" ref="H125:N125" si="32">+H123+H86-H30</f>
        <v>0</v>
      </c>
      <c r="I125" s="425">
        <f t="shared" si="32"/>
        <v>0</v>
      </c>
      <c r="J125" s="425">
        <f t="shared" si="32"/>
        <v>0</v>
      </c>
      <c r="K125" s="425">
        <f t="shared" si="32"/>
        <v>0</v>
      </c>
      <c r="L125" s="425">
        <f t="shared" si="32"/>
        <v>0</v>
      </c>
      <c r="M125" s="425">
        <f t="shared" si="32"/>
        <v>0</v>
      </c>
      <c r="N125" s="425">
        <f t="shared" si="32"/>
        <v>0</v>
      </c>
    </row>
  </sheetData>
  <mergeCells count="30">
    <mergeCell ref="B6:N6"/>
    <mergeCell ref="B7:E7"/>
    <mergeCell ref="F7:H7"/>
    <mergeCell ref="I7:K7"/>
    <mergeCell ref="L7:N7"/>
    <mergeCell ref="B26:N26"/>
    <mergeCell ref="B27:N27"/>
    <mergeCell ref="B28:B29"/>
    <mergeCell ref="C28:C29"/>
    <mergeCell ref="D28:D29"/>
    <mergeCell ref="E28:E29"/>
    <mergeCell ref="F28:H28"/>
    <mergeCell ref="I28:K28"/>
    <mergeCell ref="L28:N28"/>
    <mergeCell ref="B51:N51"/>
    <mergeCell ref="B52:B53"/>
    <mergeCell ref="C52:C53"/>
    <mergeCell ref="D52:D53"/>
    <mergeCell ref="E52:E53"/>
    <mergeCell ref="F52:H52"/>
    <mergeCell ref="I52:K52"/>
    <mergeCell ref="L52:N52"/>
    <mergeCell ref="L89:N89"/>
    <mergeCell ref="B88:N88"/>
    <mergeCell ref="B89:B90"/>
    <mergeCell ref="C89:C90"/>
    <mergeCell ref="D89:D90"/>
    <mergeCell ref="E89:E90"/>
    <mergeCell ref="F89:H89"/>
    <mergeCell ref="I89:K89"/>
  </mergeCells>
  <conditionalFormatting sqref="C9:C23">
    <cfRule type="duplicateValues" dxfId="7" priority="7" stopIfTrue="1"/>
  </conditionalFormatting>
  <conditionalFormatting sqref="C30:C45">
    <cfRule type="duplicateValues" dxfId="6" priority="6" stopIfTrue="1"/>
  </conditionalFormatting>
  <conditionalFormatting sqref="C54:C85">
    <cfRule type="duplicateValues" dxfId="5" priority="5" stopIfTrue="1"/>
  </conditionalFormatting>
  <conditionalFormatting sqref="C89">
    <cfRule type="duplicateValues" dxfId="4" priority="4" stopIfTrue="1"/>
  </conditionalFormatting>
  <conditionalFormatting sqref="C91:C105">
    <cfRule type="duplicateValues" dxfId="3" priority="3" stopIfTrue="1"/>
  </conditionalFormatting>
  <conditionalFormatting sqref="C91:C107">
    <cfRule type="duplicateValues" dxfId="2" priority="2" stopIfTrue="1"/>
  </conditionalFormatting>
  <conditionalFormatting sqref="C91:C108 C110:C122">
    <cfRule type="duplicateValues" dxfId="1" priority="1"/>
  </conditionalFormatting>
  <conditionalFormatting sqref="C24:C25 C8">
    <cfRule type="duplicateValues" dxfId="0" priority="12"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vt:lpstr>
      <vt:lpstr>TRANSPORTE</vt:lpstr>
      <vt:lpstr>EQUIPO DE TRABAJO</vt:lpstr>
      <vt:lpstr>EMP Y ALMAC</vt:lpstr>
      <vt:lpstr>SABER 3579</vt:lpstr>
      <vt:lpstr>EQUIPO TRABAJO 15-18</vt:lpstr>
      <vt:lpstr>EMPAQUE Y ALMAC</vt:lpstr>
      <vt:lpstr>TRANSPORTE 2015</vt:lpstr>
      <vt:lpstr>TRANSPORTE 2016 A 2018</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cbaquero</dc:creator>
  <cp:lastModifiedBy>Carol Sanchez Ortiz</cp:lastModifiedBy>
  <dcterms:created xsi:type="dcterms:W3CDTF">2015-07-23T17:58:08Z</dcterms:created>
  <dcterms:modified xsi:type="dcterms:W3CDTF">2015-07-25T01:05:23Z</dcterms:modified>
</cp:coreProperties>
</file>